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firstSheet="2" activeTab="2"/>
  </bookViews>
  <sheets>
    <sheet name="Budgets framework" sheetId="1" r:id="rId1"/>
    <sheet name="Revenues" sheetId="2" r:id="rId2"/>
    <sheet name="4K Operating Budget" sheetId="3" r:id="rId3"/>
    <sheet name="School District Rev &amp; Exp" sheetId="4" r:id="rId4"/>
    <sheet name="Community Agency Rev &amp; Exp" sheetId="5" r:id="rId5"/>
  </sheets>
  <definedNames>
    <definedName name="_xlnm.Print_Area" localSheetId="0">'Budgets framework'!$A$1:$G$27</definedName>
    <definedName name="_xlnm.Print_Area" localSheetId="4">'Community Agency Rev &amp; Exp'!$A$2:$D$115</definedName>
    <definedName name="_xlnm.Print_Area" localSheetId="1">'Revenues'!$A$1:$I$9</definedName>
    <definedName name="_xlnm.Print_Area" localSheetId="3">'School District Rev &amp; Exp'!$A$2:$D$94</definedName>
    <definedName name="_xlnm.Print_Titles" localSheetId="4">'Community Agency Rev &amp; Exp'!$1:$1</definedName>
    <definedName name="_xlnm.Print_Titles" localSheetId="3">'School District Rev &amp; Exp'!$1:$1</definedName>
  </definedNames>
  <calcPr fullCalcOnLoad="1"/>
</workbook>
</file>

<file path=xl/sharedStrings.xml><?xml version="1.0" encoding="utf-8"?>
<sst xmlns="http://schemas.openxmlformats.org/spreadsheetml/2006/main" count="447" uniqueCount="184">
  <si>
    <t>Payroll Taxes</t>
  </si>
  <si>
    <t>Fringe Benefits</t>
  </si>
  <si>
    <t>Advertising</t>
  </si>
  <si>
    <t>Transportation</t>
  </si>
  <si>
    <t>Total Administrative Salaries</t>
  </si>
  <si>
    <t>Administrative Overhead</t>
  </si>
  <si>
    <t>Other Salary Related Costs</t>
  </si>
  <si>
    <t>Budgets by Models</t>
  </si>
  <si>
    <t>Revenue</t>
  </si>
  <si>
    <t>State Aid</t>
  </si>
  <si>
    <t>Local Levy</t>
  </si>
  <si>
    <t>Parent Fees</t>
  </si>
  <si>
    <t>Wisconsin Shares</t>
  </si>
  <si>
    <t>School District Reimbursement</t>
  </si>
  <si>
    <t>Model 1 - 4 year old program held in school building</t>
  </si>
  <si>
    <t>School District Budget</t>
  </si>
  <si>
    <t>Community Agency Budget</t>
  </si>
  <si>
    <t>Model 2 - 4 year old program held in community agency building with school district employee</t>
  </si>
  <si>
    <t>Model 3 - 4 year old program held in community agency building with community agency employee</t>
  </si>
  <si>
    <t>Expenses</t>
  </si>
  <si>
    <t>Yes</t>
  </si>
  <si>
    <t>Teacher Salaries</t>
  </si>
  <si>
    <t>Other Salary Related Expenses</t>
  </si>
  <si>
    <t>Classroom Equipment &amp; Supplies</t>
  </si>
  <si>
    <t>Food &amp; Food Related Costs</t>
  </si>
  <si>
    <t>Administrative Salaries &amp; Related Expenses</t>
  </si>
  <si>
    <t>Parent Outreach</t>
  </si>
  <si>
    <t>Community Agency Reimbursement</t>
  </si>
  <si>
    <t>Revenue and Expenses</t>
  </si>
  <si>
    <t>Classroom Equipment and Supplies</t>
  </si>
  <si>
    <t>The four year old kindergarten program is funded in the same manner as K12, through the general membership aid formula.  The law specifically defines the funding requirements.  In effect there are three options a district can use to implement 4K:</t>
  </si>
  <si>
    <t>Head Start Grant</t>
  </si>
  <si>
    <t>Head Start programs receive federal grants averaging $6,394 per child per year.  The Wisconsin Head Start grants average $5,150 per child per year.</t>
  </si>
  <si>
    <r>
      <t xml:space="preserve">w </t>
    </r>
    <r>
      <rPr>
        <sz val="10"/>
        <rFont val="Arial"/>
        <family val="2"/>
      </rPr>
      <t>A district can operate classrooms for a minimum of 437 hours (Section 2.121.02) and make a .5 claim for membership aid.</t>
    </r>
  </si>
  <si>
    <r>
      <t xml:space="preserve">w </t>
    </r>
    <r>
      <rPr>
        <sz val="10"/>
        <rFont val="Arial"/>
        <family val="2"/>
      </rPr>
      <t>A district can operate classrooms for 350 hours and do parent outreach for 87.5 hours (Section 2.121.02) and make a .5 claim for membership aid</t>
    </r>
  </si>
  <si>
    <r>
      <t xml:space="preserve">w </t>
    </r>
    <r>
      <rPr>
        <sz val="10"/>
        <rFont val="Arial"/>
        <family val="2"/>
      </rPr>
      <t>A district can operate classrooms for 437 hours and 87.5 hours for parent outreach for a total of 525 (Section 1.21.004) and make a claim for .6 membership aid</t>
    </r>
  </si>
  <si>
    <t xml:space="preserve">Parents will not be charged for the 2 1/2 hour - 4 year old program.  However, if a child attends before and/or after the 4 year old program and the additional hours exceed the daily maximum, then the parent will still be paying for a full day of service. </t>
  </si>
  <si>
    <t>Wisconsin Shares allows a child care program to include the 2 1/2 hours that a child attends a 4 year old program on the attendance report as long as they also attend before and/or after the 4 year old program.</t>
  </si>
  <si>
    <t>The community agency will receive tuition from the School District for each child attending the 4 year old program.</t>
  </si>
  <si>
    <t xml:space="preserve">Model 1 - held in </t>
  </si>
  <si>
    <t xml:space="preserve">Model II - Teacher </t>
  </si>
  <si>
    <t>Model III - Contracted Program</t>
  </si>
  <si>
    <t>school building</t>
  </si>
  <si>
    <t>in agency building</t>
  </si>
  <si>
    <t>Partnering Agency Site</t>
  </si>
  <si>
    <t>Agency</t>
  </si>
  <si>
    <t>Teacher Salary</t>
  </si>
  <si>
    <t>School District</t>
  </si>
  <si>
    <t>School District Membership Aid</t>
  </si>
  <si>
    <t>Community Based 4 Year Old Program - Estimated Annual Operating Budget Per Class</t>
  </si>
  <si>
    <t>School District Revenue and Expense Calculations</t>
  </si>
  <si>
    <t>Community Agency Revenue and Expense Calculations</t>
  </si>
  <si>
    <t>Revenues</t>
  </si>
  <si>
    <t>Assumes year 3 full funding</t>
  </si>
  <si>
    <t>x</t>
  </si>
  <si>
    <t>=</t>
  </si>
  <si>
    <t>Salaries</t>
  </si>
  <si>
    <t>Half day program</t>
  </si>
  <si>
    <t>Average annual aide salary</t>
  </si>
  <si>
    <t>Average annual teacher salary</t>
  </si>
  <si>
    <t>Teacher salary per class</t>
  </si>
  <si>
    <t>Aide salary per class</t>
  </si>
  <si>
    <t>FICA tax rate</t>
  </si>
  <si>
    <t>Teacher FICA taxes</t>
  </si>
  <si>
    <t>Aide FICA taxes</t>
  </si>
  <si>
    <t>FICA Taxes</t>
  </si>
  <si>
    <t>Annual retirement</t>
  </si>
  <si>
    <t>Annual health insurance premium</t>
  </si>
  <si>
    <t>Annual dental insurance premium</t>
  </si>
  <si>
    <t>Annual life insurance premium</t>
  </si>
  <si>
    <t>Annual disability insurance premium</t>
  </si>
  <si>
    <t>+</t>
  </si>
  <si>
    <t>Total annual benefits</t>
  </si>
  <si>
    <t>Total annual benefits per teacher per class</t>
  </si>
  <si>
    <t>Start up costs per classroom</t>
  </si>
  <si>
    <t>Net cost per snack</t>
  </si>
  <si>
    <t>Number of students per class</t>
  </si>
  <si>
    <t>Number of student days</t>
  </si>
  <si>
    <t>School district annual revenue per child</t>
  </si>
  <si>
    <t>Membership Aid claim (0.5 or 0.6)</t>
  </si>
  <si>
    <t xml:space="preserve">Administrative Salary, Taxes &amp; Benefits </t>
  </si>
  <si>
    <t>Average annual administrator salary</t>
  </si>
  <si>
    <t>Annual fringe benefits</t>
  </si>
  <si>
    <t>Number of classes supervised</t>
  </si>
  <si>
    <t>÷</t>
  </si>
  <si>
    <t>Special Ed. &amp; Support Services</t>
  </si>
  <si>
    <t>Total teacher &amp; aide salaries</t>
  </si>
  <si>
    <t>Administrative overhead percent</t>
  </si>
  <si>
    <t>Total Administrative Overhead</t>
  </si>
  <si>
    <t>Average annual special ed. teacher salary</t>
  </si>
  <si>
    <t>Number of classes</t>
  </si>
  <si>
    <t>Facility Costs</t>
  </si>
  <si>
    <t>Office supplies, telephone, clerical services, etc.</t>
  </si>
  <si>
    <t>Building maintenance, janitorial, depreciation, utilities, etc.</t>
  </si>
  <si>
    <t>Typical classroom square footage</t>
  </si>
  <si>
    <t>Annual cost per square foot</t>
  </si>
  <si>
    <t>Total Facility Costs</t>
  </si>
  <si>
    <t>Special Ed. &amp; Support Servies</t>
  </si>
  <si>
    <t>Total Transportation</t>
  </si>
  <si>
    <t>Total salaries, taxes &amp; benefits</t>
  </si>
  <si>
    <t>Number of activities per year</t>
  </si>
  <si>
    <t>Cost per activity per class</t>
  </si>
  <si>
    <t>State Aid &amp; Local Levy</t>
  </si>
  <si>
    <t>Total State Aid &amp; Local Levy</t>
  </si>
  <si>
    <t>Parents will not be charged for the 4 year old program</t>
  </si>
  <si>
    <t>Provided the child attends before and/or after the 4 year old program, attendance during the 4 year old program can be included on the attendance report sent to the state.</t>
  </si>
  <si>
    <t>Reimbursement of costs will be based on total classroom costs or cost per student.  In a model II the reimbursement may be made based on total classroom costs.  In a model III the reimbursement may be made based on cost per pupil.</t>
  </si>
  <si>
    <t>DPI licensed 4K teacher hourly pay</t>
  </si>
  <si>
    <t>Number of days including class time, prep time, meetings and parent outreach</t>
  </si>
  <si>
    <t>Number of hours per day</t>
  </si>
  <si>
    <t>Second teacher hourly pay</t>
  </si>
  <si>
    <t>Payroll Taxes &amp; Workers' Compensation</t>
  </si>
  <si>
    <t>SUTA tax rate</t>
  </si>
  <si>
    <t>FUTA tax rate</t>
  </si>
  <si>
    <t>Workers' Comp. rate</t>
  </si>
  <si>
    <t>Total Tax Rate</t>
  </si>
  <si>
    <t>Total Paryoll Taxes &amp; Workers' Comp.</t>
  </si>
  <si>
    <t>Second teacher salary per class</t>
  </si>
  <si>
    <t>Vacation/Holiday/Sick/Personal days off</t>
  </si>
  <si>
    <t>Total Fringe Benefits for both teachers</t>
  </si>
  <si>
    <t>Total Teacher &amp; Aide Salary per Class</t>
  </si>
  <si>
    <t>Total Teacher &amp; Aide FICA Taxes</t>
  </si>
  <si>
    <t>Annual Classroom Equipment &amp; Supplies</t>
  </si>
  <si>
    <t>Total Food &amp; Food Related Costs</t>
  </si>
  <si>
    <t>Total Salaries per Class</t>
  </si>
  <si>
    <t>Total salary related percentage</t>
  </si>
  <si>
    <t>Total annual benefit percentage</t>
  </si>
  <si>
    <t>Costs will be covered under the school district budget</t>
  </si>
  <si>
    <t>Total months per school year</t>
  </si>
  <si>
    <t>Annual administrative hours</t>
  </si>
  <si>
    <t>Hourly rate</t>
  </si>
  <si>
    <t>Payroll tax rate</t>
  </si>
  <si>
    <t>Benefit percent</t>
  </si>
  <si>
    <t>Other salary related costs percent</t>
  </si>
  <si>
    <t>Administrative Salary, Taxes, Benefits &amp; Related</t>
  </si>
  <si>
    <t>Total tax rate, benefit percent and related percent</t>
  </si>
  <si>
    <t xml:space="preserve">Total Tax, Benefits &amp; Related Costs </t>
  </si>
  <si>
    <t>Total Admin. Salary, Taxes, Benefits &amp; Related</t>
  </si>
  <si>
    <t>Total annual cost per square foot</t>
  </si>
  <si>
    <t>Annual facility costs</t>
  </si>
  <si>
    <t>Months per year</t>
  </si>
  <si>
    <t>Number of months per school year</t>
  </si>
  <si>
    <t>If a program provides transportation outside of the regular school bus runs parents may be charged a transportaion fee.</t>
  </si>
  <si>
    <t>Second Teacher</t>
  </si>
  <si>
    <t>State Aid percentage</t>
  </si>
  <si>
    <t>Total State Aid</t>
  </si>
  <si>
    <t>Total Local Levy</t>
  </si>
  <si>
    <t>Local Levy percentage</t>
  </si>
  <si>
    <t>Teacher aide salary per class</t>
  </si>
  <si>
    <t>Cost per section per day</t>
  </si>
  <si>
    <t>Class held in public school</t>
  </si>
  <si>
    <t>Class held in community agency</t>
  </si>
  <si>
    <t>Total Payroll Taxes &amp; Workers' Comp. both teachers</t>
  </si>
  <si>
    <t>Retirement as a percent of salaries</t>
  </si>
  <si>
    <t>Health insurance as a percent of salaries</t>
  </si>
  <si>
    <t>Dental insurance as a percent of salaries</t>
  </si>
  <si>
    <t>Life insurance as a percent of salaries</t>
  </si>
  <si>
    <t>Disability insurance as a percent of salaries</t>
  </si>
  <si>
    <t>Staff training as a percent of salaries</t>
  </si>
  <si>
    <t>Employment costs as a percent of salaries</t>
  </si>
  <si>
    <t>Travel as a percent of salaries</t>
  </si>
  <si>
    <t>Total Salary Related Costs for both teachers</t>
  </si>
  <si>
    <t>Monthly meeting hours</t>
  </si>
  <si>
    <t>Rent, CAM &amp; property taxes per square foot</t>
  </si>
  <si>
    <t>Utilities per square foot</t>
  </si>
  <si>
    <t>Maintenance per square foot</t>
  </si>
  <si>
    <t>Janitorial per square foot</t>
  </si>
  <si>
    <t>Property insurance per square foot</t>
  </si>
  <si>
    <t>Total Payroll Taxes &amp; Workers' Comp.</t>
  </si>
  <si>
    <t>Total fringe benefit percentage</t>
  </si>
  <si>
    <t>Total fringe benefits</t>
  </si>
  <si>
    <t>Total salary related costs</t>
  </si>
  <si>
    <t xml:space="preserve">Teacher Aide/Second Teacher Salary </t>
  </si>
  <si>
    <t>FICA tax (Salary x 7.65%)</t>
  </si>
  <si>
    <t>Cost per activity</t>
  </si>
  <si>
    <t>Number of activities - class held in public school</t>
  </si>
  <si>
    <t>Total Parent Outreach</t>
  </si>
  <si>
    <t>Number of activities - class in community agency</t>
  </si>
  <si>
    <t>Monthly staff support hours</t>
  </si>
  <si>
    <t>Total monthly hours</t>
  </si>
  <si>
    <t>Total Expenses per Class</t>
  </si>
  <si>
    <t>Total Revenue per Class</t>
  </si>
  <si>
    <t>School District Reimbursement per Child</t>
  </si>
  <si>
    <t>School District Cost per Child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</si>
</sst>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 numFmtId="173" formatCode="_(&quot;$&quot;* #,##0_);_(&quot;$&quot;* \(#,##0\);_(&quot;$&quot;* &quot;-&quot;??_);_(@_)"/>
    <numFmt numFmtId="174" formatCode="&quot;$&quot;#,##0.0_);[Red]\(&quot;$&quot;#,##0.0\)"/>
    <numFmt numFmtId="175" formatCode="0.0"/>
    <numFmt numFmtId="176" formatCode="&quot;$&quot;#,##0"/>
    <numFmt numFmtId="177" formatCode="&quot;$&quot;#,##0.0"/>
    <numFmt numFmtId="178" formatCode="#,##0.0_);\(#,##0.0\)"/>
    <numFmt numFmtId="179" formatCode="_(&quot;$&quot;* #,##0.0_);_(&quot;$&quot;* \(#,##0.0\);_(&quot;$&quot;* &quot;-&quot;??_);_(@_)"/>
    <numFmt numFmtId="180" formatCode="0.000%"/>
  </numFmts>
  <fonts count="47">
    <font>
      <sz val="10"/>
      <name val="Arial"/>
      <family val="0"/>
    </font>
    <font>
      <b/>
      <u val="single"/>
      <sz val="10"/>
      <name val="Arial"/>
      <family val="2"/>
    </font>
    <font>
      <b/>
      <sz val="10"/>
      <name val="Arial"/>
      <family val="2"/>
    </font>
    <font>
      <b/>
      <sz val="12"/>
      <name val="Arial"/>
      <family val="2"/>
    </font>
    <font>
      <u val="single"/>
      <sz val="10"/>
      <name val="Arial"/>
      <family val="0"/>
    </font>
    <font>
      <sz val="12"/>
      <name val="Arial"/>
      <family val="2"/>
    </font>
    <font>
      <b/>
      <sz val="14"/>
      <name val="Arial"/>
      <family val="2"/>
    </font>
    <font>
      <sz val="10"/>
      <name val="Times New Roman"/>
      <family val="1"/>
    </font>
    <font>
      <sz val="10"/>
      <name val="Wingdings"/>
      <family val="0"/>
    </font>
    <font>
      <u val="single"/>
      <sz val="10"/>
      <color indexed="12"/>
      <name val="Arial"/>
      <family val="0"/>
    </font>
    <font>
      <u val="single"/>
      <sz val="10"/>
      <color indexed="36"/>
      <name val="Arial"/>
      <family val="0"/>
    </font>
    <font>
      <sz val="14"/>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color indexed="63"/>
      </top>
      <bottom style="thin"/>
    </border>
    <border>
      <left>
        <color indexed="63"/>
      </left>
      <right>
        <color indexed="63"/>
      </right>
      <top style="thin"/>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xf>
    <xf numFmtId="0" fontId="0" fillId="0" borderId="0" xfId="0" applyBorder="1" applyAlignment="1">
      <alignment/>
    </xf>
    <xf numFmtId="8" fontId="2" fillId="0" borderId="0" xfId="0" applyNumberFormat="1" applyFon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2" fillId="0" borderId="12" xfId="0" applyFont="1" applyBorder="1" applyAlignment="1">
      <alignment/>
    </xf>
    <xf numFmtId="0" fontId="0" fillId="0" borderId="13" xfId="0" applyBorder="1" applyAlignment="1">
      <alignment/>
    </xf>
    <xf numFmtId="0" fontId="0" fillId="0" borderId="14" xfId="0" applyBorder="1" applyAlignment="1">
      <alignment wrapText="1"/>
    </xf>
    <xf numFmtId="0" fontId="0" fillId="33" borderId="14" xfId="0" applyFill="1" applyBorder="1" applyAlignment="1">
      <alignment/>
    </xf>
    <xf numFmtId="0" fontId="2" fillId="33" borderId="15" xfId="0" applyFont="1" applyFill="1" applyBorder="1" applyAlignment="1">
      <alignment wrapText="1"/>
    </xf>
    <xf numFmtId="0" fontId="2" fillId="33" borderId="12" xfId="0" applyFont="1" applyFill="1" applyBorder="1" applyAlignment="1">
      <alignment/>
    </xf>
    <xf numFmtId="0" fontId="2" fillId="33" borderId="16" xfId="0" applyFont="1" applyFill="1" applyBorder="1" applyAlignment="1">
      <alignment wrapText="1"/>
    </xf>
    <xf numFmtId="0" fontId="0" fillId="0" borderId="17" xfId="0" applyBorder="1" applyAlignment="1">
      <alignment/>
    </xf>
    <xf numFmtId="0" fontId="0" fillId="0" borderId="17" xfId="0" applyBorder="1" applyAlignment="1">
      <alignment horizontal="center"/>
    </xf>
    <xf numFmtId="0" fontId="0" fillId="0" borderId="18" xfId="0" applyBorder="1" applyAlignment="1">
      <alignment horizontal="center"/>
    </xf>
    <xf numFmtId="0" fontId="2" fillId="0" borderId="0" xfId="0" applyFont="1" applyBorder="1" applyAlignment="1">
      <alignment/>
    </xf>
    <xf numFmtId="0" fontId="2" fillId="0" borderId="19" xfId="0" applyFont="1" applyBorder="1" applyAlignment="1">
      <alignment/>
    </xf>
    <xf numFmtId="0" fontId="0" fillId="0" borderId="19" xfId="0" applyBorder="1" applyAlignment="1">
      <alignment/>
    </xf>
    <xf numFmtId="0" fontId="0" fillId="0" borderId="20"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21" xfId="0" applyBorder="1" applyAlignment="1">
      <alignment/>
    </xf>
    <xf numFmtId="0" fontId="3" fillId="0" borderId="0" xfId="0" applyFont="1" applyBorder="1" applyAlignment="1">
      <alignment/>
    </xf>
    <xf numFmtId="8" fontId="0" fillId="0" borderId="0" xfId="0" applyNumberFormat="1" applyFont="1" applyBorder="1" applyAlignment="1">
      <alignment/>
    </xf>
    <xf numFmtId="166" fontId="0" fillId="0" borderId="10" xfId="42" applyNumberFormat="1" applyFont="1" applyBorder="1" applyAlignment="1">
      <alignment/>
    </xf>
    <xf numFmtId="0" fontId="0" fillId="34" borderId="0" xfId="0" applyFill="1" applyAlignment="1">
      <alignment/>
    </xf>
    <xf numFmtId="0" fontId="0" fillId="34" borderId="19" xfId="0" applyFill="1" applyBorder="1" applyAlignment="1">
      <alignment/>
    </xf>
    <xf numFmtId="0" fontId="0" fillId="34" borderId="0" xfId="0" applyFill="1" applyBorder="1" applyAlignment="1">
      <alignment/>
    </xf>
    <xf numFmtId="0" fontId="0" fillId="34" borderId="10" xfId="0" applyFill="1" applyBorder="1" applyAlignment="1">
      <alignment/>
    </xf>
    <xf numFmtId="0" fontId="5" fillId="34" borderId="0" xfId="0" applyFont="1" applyFill="1" applyAlignment="1">
      <alignment/>
    </xf>
    <xf numFmtId="0" fontId="7" fillId="34" borderId="19" xfId="0" applyFont="1" applyFill="1" applyBorder="1" applyAlignment="1">
      <alignment/>
    </xf>
    <xf numFmtId="0" fontId="0" fillId="34" borderId="0" xfId="0" applyFont="1" applyFill="1" applyBorder="1" applyAlignment="1">
      <alignment/>
    </xf>
    <xf numFmtId="0" fontId="0" fillId="34" borderId="10" xfId="0" applyFont="1" applyFill="1" applyBorder="1" applyAlignment="1">
      <alignment/>
    </xf>
    <xf numFmtId="0" fontId="2" fillId="34" borderId="19" xfId="0" applyFont="1" applyFill="1" applyBorder="1" applyAlignment="1">
      <alignment/>
    </xf>
    <xf numFmtId="0" fontId="0" fillId="0" borderId="0" xfId="0" applyBorder="1" applyAlignment="1">
      <alignment horizontal="center"/>
    </xf>
    <xf numFmtId="0" fontId="0" fillId="0" borderId="0" xfId="0" applyBorder="1" applyAlignment="1" quotePrefix="1">
      <alignment horizontal="center"/>
    </xf>
    <xf numFmtId="37" fontId="0" fillId="0" borderId="0" xfId="44" applyNumberFormat="1" applyFont="1" applyFill="1" applyBorder="1" applyAlignment="1">
      <alignment/>
    </xf>
    <xf numFmtId="0" fontId="0" fillId="0" borderId="0" xfId="0" applyFill="1" applyBorder="1" applyAlignment="1">
      <alignment horizontal="center"/>
    </xf>
    <xf numFmtId="9" fontId="0" fillId="0" borderId="0" xfId="0" applyNumberFormat="1" applyBorder="1" applyAlignment="1">
      <alignment/>
    </xf>
    <xf numFmtId="0" fontId="2" fillId="0" borderId="22" xfId="0" applyFont="1" applyBorder="1" applyAlignment="1">
      <alignment/>
    </xf>
    <xf numFmtId="0" fontId="2" fillId="0" borderId="21" xfId="0" applyFont="1" applyBorder="1" applyAlignment="1">
      <alignment/>
    </xf>
    <xf numFmtId="0" fontId="0" fillId="0" borderId="23" xfId="0" applyBorder="1" applyAlignment="1">
      <alignment/>
    </xf>
    <xf numFmtId="0" fontId="0" fillId="0" borderId="0" xfId="0" applyFill="1" applyBorder="1" applyAlignment="1" quotePrefix="1">
      <alignment horizontal="center"/>
    </xf>
    <xf numFmtId="0" fontId="2" fillId="0" borderId="19" xfId="0" applyFont="1" applyFill="1" applyBorder="1" applyAlignment="1">
      <alignment/>
    </xf>
    <xf numFmtId="173" fontId="0" fillId="0" borderId="10" xfId="44" applyNumberFormat="1" applyFont="1" applyBorder="1" applyAlignment="1">
      <alignment/>
    </xf>
    <xf numFmtId="175" fontId="0" fillId="0" borderId="0" xfId="0" applyNumberFormat="1" applyFill="1" applyBorder="1" applyAlignment="1">
      <alignment/>
    </xf>
    <xf numFmtId="0" fontId="2" fillId="0" borderId="24" xfId="0" applyFont="1" applyBorder="1" applyAlignment="1">
      <alignment/>
    </xf>
    <xf numFmtId="173" fontId="0" fillId="0" borderId="25" xfId="44" applyNumberFormat="1" applyFont="1" applyFill="1" applyBorder="1" applyAlignment="1">
      <alignment/>
    </xf>
    <xf numFmtId="173" fontId="0" fillId="0" borderId="10" xfId="44" applyNumberFormat="1" applyFont="1" applyFill="1" applyBorder="1" applyAlignment="1">
      <alignment/>
    </xf>
    <xf numFmtId="166" fontId="0" fillId="0" borderId="10" xfId="42" applyNumberFormat="1" applyFont="1" applyFill="1" applyBorder="1" applyAlignment="1">
      <alignment/>
    </xf>
    <xf numFmtId="0" fontId="0" fillId="0" borderId="21" xfId="0" applyBorder="1" applyAlignment="1" quotePrefix="1">
      <alignment horizontal="center"/>
    </xf>
    <xf numFmtId="0" fontId="2" fillId="0" borderId="0" xfId="0" applyFont="1" applyBorder="1" applyAlignment="1" quotePrefix="1">
      <alignment horizontal="center"/>
    </xf>
    <xf numFmtId="0" fontId="0" fillId="0" borderId="0" xfId="0" applyFont="1" applyBorder="1" applyAlignment="1" quotePrefix="1">
      <alignment horizontal="center"/>
    </xf>
    <xf numFmtId="0" fontId="2" fillId="0" borderId="26" xfId="0" applyFont="1" applyBorder="1" applyAlignment="1">
      <alignment/>
    </xf>
    <xf numFmtId="0" fontId="0" fillId="0" borderId="23" xfId="0" applyBorder="1" applyAlignment="1" quotePrefix="1">
      <alignment horizontal="center"/>
    </xf>
    <xf numFmtId="0" fontId="0" fillId="0" borderId="21" xfId="0" applyFill="1" applyBorder="1" applyAlignment="1" quotePrefix="1">
      <alignment horizontal="center"/>
    </xf>
    <xf numFmtId="173" fontId="2" fillId="0" borderId="10" xfId="44" applyNumberFormat="1" applyFont="1" applyFill="1" applyBorder="1" applyAlignment="1">
      <alignment/>
    </xf>
    <xf numFmtId="0" fontId="0" fillId="0" borderId="0" xfId="44" applyNumberFormat="1" applyFont="1" applyFill="1" applyBorder="1" applyAlignment="1">
      <alignment/>
    </xf>
    <xf numFmtId="0" fontId="0" fillId="0" borderId="19" xfId="0" applyBorder="1" applyAlignment="1">
      <alignment wrapText="1"/>
    </xf>
    <xf numFmtId="0" fontId="0" fillId="0" borderId="0" xfId="0" applyNumberFormat="1" applyFill="1" applyBorder="1" applyAlignment="1">
      <alignment/>
    </xf>
    <xf numFmtId="0" fontId="0" fillId="0" borderId="0" xfId="44" applyNumberFormat="1" applyFont="1" applyFill="1" applyBorder="1" applyAlignment="1">
      <alignment/>
    </xf>
    <xf numFmtId="0" fontId="3" fillId="0" borderId="0" xfId="0" applyNumberFormat="1" applyFont="1" applyFill="1" applyBorder="1" applyAlignment="1">
      <alignment/>
    </xf>
    <xf numFmtId="0" fontId="5" fillId="0" borderId="0" xfId="0" applyNumberFormat="1" applyFont="1" applyFill="1" applyBorder="1" applyAlignment="1">
      <alignment/>
    </xf>
    <xf numFmtId="0" fontId="1" fillId="0" borderId="0" xfId="0" applyNumberFormat="1" applyFont="1" applyFill="1" applyBorder="1" applyAlignment="1">
      <alignment/>
    </xf>
    <xf numFmtId="166" fontId="2" fillId="0" borderId="10" xfId="42" applyNumberFormat="1" applyFont="1" applyFill="1" applyBorder="1" applyAlignment="1">
      <alignment/>
    </xf>
    <xf numFmtId="166" fontId="0" fillId="0" borderId="10" xfId="42" applyNumberFormat="1" applyFont="1" applyFill="1" applyBorder="1" applyAlignment="1">
      <alignment/>
    </xf>
    <xf numFmtId="0" fontId="0" fillId="0" borderId="0" xfId="0"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4" fillId="0" borderId="0" xfId="0" applyNumberFormat="1" applyFont="1" applyFill="1" applyBorder="1" applyAlignment="1">
      <alignment/>
    </xf>
    <xf numFmtId="0" fontId="0" fillId="0" borderId="22" xfId="0" applyFont="1" applyBorder="1" applyAlignment="1">
      <alignment/>
    </xf>
    <xf numFmtId="0" fontId="0" fillId="0" borderId="21" xfId="44" applyNumberFormat="1" applyFont="1" applyFill="1" applyBorder="1" applyAlignment="1">
      <alignment/>
    </xf>
    <xf numFmtId="173" fontId="0" fillId="0" borderId="11" xfId="44" applyNumberFormat="1" applyFont="1" applyFill="1" applyBorder="1" applyAlignment="1">
      <alignment/>
    </xf>
    <xf numFmtId="0" fontId="4" fillId="0" borderId="0" xfId="0" applyNumberFormat="1" applyFont="1" applyFill="1" applyBorder="1" applyAlignment="1">
      <alignment/>
    </xf>
    <xf numFmtId="8" fontId="3" fillId="0" borderId="0" xfId="0" applyNumberFormat="1" applyFont="1" applyBorder="1" applyAlignment="1">
      <alignment/>
    </xf>
    <xf numFmtId="0" fontId="2" fillId="0" borderId="0" xfId="0" applyNumberFormat="1" applyFont="1" applyFill="1" applyBorder="1" applyAlignment="1">
      <alignment/>
    </xf>
    <xf numFmtId="0" fontId="2" fillId="0" borderId="19" xfId="0" applyFont="1" applyBorder="1" applyAlignment="1">
      <alignment horizontal="center"/>
    </xf>
    <xf numFmtId="166" fontId="2" fillId="33" borderId="14" xfId="42" applyNumberFormat="1" applyFont="1" applyFill="1" applyBorder="1" applyAlignment="1">
      <alignment horizontal="center"/>
    </xf>
    <xf numFmtId="166" fontId="2" fillId="33" borderId="13" xfId="42" applyNumberFormat="1" applyFont="1" applyFill="1" applyBorder="1" applyAlignment="1">
      <alignment horizontal="center"/>
    </xf>
    <xf numFmtId="166" fontId="0" fillId="0" borderId="12" xfId="42" applyNumberFormat="1" applyFont="1" applyBorder="1" applyAlignment="1">
      <alignment/>
    </xf>
    <xf numFmtId="166" fontId="2" fillId="0" borderId="12" xfId="42" applyNumberFormat="1" applyFont="1" applyBorder="1" applyAlignment="1">
      <alignment horizontal="right"/>
    </xf>
    <xf numFmtId="166" fontId="2" fillId="0" borderId="19" xfId="42" applyNumberFormat="1" applyFont="1" applyBorder="1" applyAlignment="1">
      <alignment horizontal="right"/>
    </xf>
    <xf numFmtId="166" fontId="0" fillId="0" borderId="27" xfId="42" applyNumberFormat="1" applyFont="1" applyBorder="1" applyAlignment="1">
      <alignment/>
    </xf>
    <xf numFmtId="166" fontId="2" fillId="0" borderId="28" xfId="42" applyNumberFormat="1" applyFont="1" applyBorder="1" applyAlignment="1">
      <alignment horizontal="right"/>
    </xf>
    <xf numFmtId="166" fontId="0" fillId="0" borderId="28" xfId="42" applyNumberFormat="1" applyFont="1" applyBorder="1" applyAlignment="1">
      <alignment/>
    </xf>
    <xf numFmtId="0" fontId="0" fillId="0" borderId="27" xfId="0" applyBorder="1" applyAlignment="1">
      <alignment/>
    </xf>
    <xf numFmtId="0" fontId="0" fillId="0" borderId="28" xfId="0" applyBorder="1" applyAlignment="1">
      <alignment/>
    </xf>
    <xf numFmtId="0" fontId="2" fillId="0" borderId="22" xfId="0" applyFont="1" applyFill="1" applyBorder="1" applyAlignment="1">
      <alignment/>
    </xf>
    <xf numFmtId="0" fontId="0" fillId="0" borderId="19" xfId="0" applyFont="1" applyFill="1" applyBorder="1" applyAlignment="1">
      <alignment/>
    </xf>
    <xf numFmtId="0" fontId="0" fillId="0" borderId="20" xfId="0" applyFill="1" applyBorder="1" applyAlignment="1" quotePrefix="1">
      <alignment horizontal="center"/>
    </xf>
    <xf numFmtId="173" fontId="2" fillId="0" borderId="25" xfId="44" applyNumberFormat="1" applyFont="1" applyFill="1" applyBorder="1" applyAlignment="1">
      <alignment/>
    </xf>
    <xf numFmtId="166" fontId="0" fillId="0" borderId="25" xfId="42" applyNumberFormat="1" applyFont="1" applyBorder="1" applyAlignment="1">
      <alignment/>
    </xf>
    <xf numFmtId="10" fontId="0" fillId="0" borderId="21" xfId="0" applyNumberFormat="1" applyBorder="1" applyAlignment="1">
      <alignment/>
    </xf>
    <xf numFmtId="9" fontId="2" fillId="0" borderId="0" xfId="59" applyFont="1" applyFill="1" applyBorder="1" applyAlignment="1">
      <alignment/>
    </xf>
    <xf numFmtId="167" fontId="0" fillId="0" borderId="0" xfId="0" applyNumberFormat="1" applyFill="1" applyBorder="1" applyAlignment="1">
      <alignment/>
    </xf>
    <xf numFmtId="1" fontId="0" fillId="0" borderId="21" xfId="0" applyNumberFormat="1" applyFont="1" applyFill="1" applyBorder="1" applyAlignment="1">
      <alignment/>
    </xf>
    <xf numFmtId="1" fontId="0" fillId="0" borderId="29" xfId="44" applyNumberFormat="1" applyFont="1" applyFill="1" applyBorder="1" applyAlignment="1">
      <alignment/>
    </xf>
    <xf numFmtId="0" fontId="0" fillId="0" borderId="21" xfId="0" applyFill="1" applyBorder="1" applyAlignment="1">
      <alignment/>
    </xf>
    <xf numFmtId="42" fontId="0" fillId="35" borderId="23" xfId="44" applyNumberFormat="1" applyFont="1" applyFill="1" applyBorder="1" applyAlignment="1">
      <alignment/>
    </xf>
    <xf numFmtId="178" fontId="0" fillId="35" borderId="29" xfId="44" applyNumberFormat="1" applyFont="1" applyFill="1" applyBorder="1" applyAlignment="1">
      <alignment/>
    </xf>
    <xf numFmtId="37" fontId="0" fillId="35" borderId="21" xfId="44" applyNumberFormat="1" applyFont="1" applyFill="1" applyBorder="1" applyAlignment="1">
      <alignment/>
    </xf>
    <xf numFmtId="173" fontId="2" fillId="35" borderId="30" xfId="44" applyNumberFormat="1" applyFont="1" applyFill="1" applyBorder="1" applyAlignment="1">
      <alignment/>
    </xf>
    <xf numFmtId="173" fontId="2" fillId="35" borderId="31" xfId="44" applyNumberFormat="1" applyFont="1" applyFill="1" applyBorder="1" applyAlignment="1">
      <alignment/>
    </xf>
    <xf numFmtId="173" fontId="2" fillId="35" borderId="11" xfId="44" applyNumberFormat="1" applyFont="1" applyFill="1" applyBorder="1" applyAlignment="1">
      <alignment/>
    </xf>
    <xf numFmtId="173" fontId="0" fillId="35" borderId="23" xfId="44" applyNumberFormat="1" applyFont="1" applyFill="1" applyBorder="1" applyAlignment="1">
      <alignment/>
    </xf>
    <xf numFmtId="173" fontId="0" fillId="35" borderId="23" xfId="0" applyNumberFormat="1" applyFill="1" applyBorder="1" applyAlignment="1">
      <alignment/>
    </xf>
    <xf numFmtId="166" fontId="2" fillId="35" borderId="31" xfId="42" applyNumberFormat="1" applyFont="1" applyFill="1" applyBorder="1" applyAlignment="1">
      <alignment/>
    </xf>
    <xf numFmtId="166" fontId="2" fillId="35" borderId="11" xfId="42" applyNumberFormat="1" applyFont="1" applyFill="1" applyBorder="1" applyAlignment="1">
      <alignment/>
    </xf>
    <xf numFmtId="173" fontId="0" fillId="35" borderId="29" xfId="44" applyNumberFormat="1" applyFont="1" applyFill="1" applyBorder="1" applyAlignment="1">
      <alignment/>
    </xf>
    <xf numFmtId="173" fontId="0" fillId="35" borderId="21" xfId="44" applyNumberFormat="1" applyFont="1" applyFill="1" applyBorder="1" applyAlignment="1">
      <alignment/>
    </xf>
    <xf numFmtId="44" fontId="0" fillId="35" borderId="23" xfId="44" applyNumberFormat="1" applyFont="1" applyFill="1" applyBorder="1" applyAlignment="1">
      <alignment/>
    </xf>
    <xf numFmtId="37" fontId="0" fillId="35" borderId="29" xfId="0" applyNumberFormat="1" applyFill="1" applyBorder="1" applyAlignment="1">
      <alignment/>
    </xf>
    <xf numFmtId="0" fontId="0" fillId="35" borderId="21" xfId="0" applyFill="1" applyBorder="1" applyAlignment="1">
      <alignment/>
    </xf>
    <xf numFmtId="173" fontId="0" fillId="35" borderId="21" xfId="0" applyNumberFormat="1" applyFill="1" applyBorder="1" applyAlignment="1">
      <alignment/>
    </xf>
    <xf numFmtId="9" fontId="0" fillId="35" borderId="21" xfId="0" applyNumberFormat="1" applyFill="1" applyBorder="1" applyAlignment="1">
      <alignment/>
    </xf>
    <xf numFmtId="173" fontId="2" fillId="35" borderId="30" xfId="0" applyNumberFormat="1" applyFont="1" applyFill="1" applyBorder="1" applyAlignment="1">
      <alignment/>
    </xf>
    <xf numFmtId="173" fontId="0" fillId="35" borderId="30" xfId="0" applyNumberFormat="1" applyFill="1" applyBorder="1" applyAlignment="1">
      <alignment/>
    </xf>
    <xf numFmtId="0" fontId="0" fillId="35" borderId="23" xfId="0" applyFill="1" applyBorder="1" applyAlignment="1">
      <alignment/>
    </xf>
    <xf numFmtId="44" fontId="0" fillId="35" borderId="29" xfId="44" applyFont="1" applyFill="1" applyBorder="1" applyAlignment="1">
      <alignment/>
    </xf>
    <xf numFmtId="44" fontId="0" fillId="35" borderId="23" xfId="44" applyFont="1" applyFill="1" applyBorder="1" applyAlignment="1">
      <alignment/>
    </xf>
    <xf numFmtId="166" fontId="2" fillId="35" borderId="10" xfId="42" applyNumberFormat="1" applyFont="1" applyFill="1" applyBorder="1" applyAlignment="1">
      <alignment/>
    </xf>
    <xf numFmtId="37" fontId="0" fillId="35" borderId="29" xfId="44" applyNumberFormat="1" applyFont="1" applyFill="1" applyBorder="1" applyAlignment="1">
      <alignment/>
    </xf>
    <xf numFmtId="10" fontId="0" fillId="35" borderId="29" xfId="59" applyNumberFormat="1" applyFont="1" applyFill="1" applyBorder="1" applyAlignment="1">
      <alignment/>
    </xf>
    <xf numFmtId="10" fontId="0" fillId="35" borderId="21" xfId="0" applyNumberFormat="1" applyFill="1" applyBorder="1" applyAlignment="1">
      <alignment/>
    </xf>
    <xf numFmtId="10" fontId="2" fillId="35" borderId="30" xfId="0" applyNumberFormat="1" applyFont="1" applyFill="1" applyBorder="1" applyAlignment="1">
      <alignment/>
    </xf>
    <xf numFmtId="173" fontId="0" fillId="35" borderId="32" xfId="0" applyNumberFormat="1" applyFill="1" applyBorder="1" applyAlignment="1">
      <alignment/>
    </xf>
    <xf numFmtId="10" fontId="0" fillId="35" borderId="23" xfId="0" applyNumberFormat="1" applyFill="1" applyBorder="1" applyAlignment="1">
      <alignment/>
    </xf>
    <xf numFmtId="9" fontId="0" fillId="35" borderId="23" xfId="59" applyFont="1" applyFill="1" applyBorder="1" applyAlignment="1">
      <alignment/>
    </xf>
    <xf numFmtId="9" fontId="0" fillId="35" borderId="29" xfId="59" applyFont="1" applyFill="1" applyBorder="1" applyAlignment="1">
      <alignment/>
    </xf>
    <xf numFmtId="9" fontId="0" fillId="35" borderId="29" xfId="59" applyFont="1" applyFill="1" applyBorder="1" applyAlignment="1">
      <alignment/>
    </xf>
    <xf numFmtId="9" fontId="0" fillId="35" borderId="21" xfId="59" applyFont="1" applyFill="1" applyBorder="1" applyAlignment="1">
      <alignment/>
    </xf>
    <xf numFmtId="9" fontId="2" fillId="35" borderId="30" xfId="59" applyFont="1" applyFill="1" applyBorder="1" applyAlignment="1">
      <alignment/>
    </xf>
    <xf numFmtId="173" fontId="0" fillId="35" borderId="21" xfId="44" applyNumberFormat="1" applyFont="1" applyFill="1" applyBorder="1" applyAlignment="1">
      <alignment/>
    </xf>
    <xf numFmtId="173" fontId="2" fillId="35" borderId="10" xfId="44" applyNumberFormat="1" applyFont="1" applyFill="1" applyBorder="1" applyAlignment="1">
      <alignment/>
    </xf>
    <xf numFmtId="9" fontId="0" fillId="35" borderId="23" xfId="0" applyNumberFormat="1" applyFill="1" applyBorder="1" applyAlignment="1">
      <alignment/>
    </xf>
    <xf numFmtId="167" fontId="0" fillId="35" borderId="23" xfId="0" applyNumberFormat="1" applyFill="1" applyBorder="1" applyAlignment="1">
      <alignment/>
    </xf>
    <xf numFmtId="167" fontId="0" fillId="35" borderId="29" xfId="0" applyNumberFormat="1" applyFill="1" applyBorder="1" applyAlignment="1">
      <alignment/>
    </xf>
    <xf numFmtId="167" fontId="0" fillId="35" borderId="21" xfId="0" applyNumberFormat="1" applyFill="1" applyBorder="1" applyAlignment="1">
      <alignment/>
    </xf>
    <xf numFmtId="167" fontId="0" fillId="35" borderId="30" xfId="0" applyNumberFormat="1" applyFill="1" applyBorder="1" applyAlignment="1">
      <alignment/>
    </xf>
    <xf numFmtId="1" fontId="0" fillId="35" borderId="23" xfId="44" applyNumberFormat="1" applyFont="1" applyFill="1" applyBorder="1" applyAlignment="1">
      <alignment/>
    </xf>
    <xf numFmtId="1" fontId="0" fillId="35" borderId="21" xfId="44" applyNumberFormat="1" applyFont="1" applyFill="1" applyBorder="1" applyAlignment="1">
      <alignment/>
    </xf>
    <xf numFmtId="1" fontId="0" fillId="35" borderId="30" xfId="0" applyNumberFormat="1" applyFill="1" applyBorder="1" applyAlignment="1">
      <alignment/>
    </xf>
    <xf numFmtId="1" fontId="0" fillId="35" borderId="30" xfId="59" applyNumberFormat="1" applyFont="1" applyFill="1" applyBorder="1" applyAlignment="1">
      <alignment/>
    </xf>
    <xf numFmtId="44" fontId="0" fillId="35" borderId="21" xfId="44" applyFont="1" applyFill="1" applyBorder="1" applyAlignment="1">
      <alignment/>
    </xf>
    <xf numFmtId="10" fontId="0" fillId="35" borderId="23" xfId="44" applyNumberFormat="1" applyFont="1" applyFill="1" applyBorder="1" applyAlignment="1">
      <alignment/>
    </xf>
    <xf numFmtId="10" fontId="0" fillId="35" borderId="29" xfId="44" applyNumberFormat="1" applyFont="1" applyFill="1" applyBorder="1" applyAlignment="1">
      <alignment/>
    </xf>
    <xf numFmtId="10" fontId="0" fillId="35" borderId="21" xfId="44" applyNumberFormat="1" applyFont="1" applyFill="1" applyBorder="1" applyAlignment="1">
      <alignment/>
    </xf>
    <xf numFmtId="10" fontId="0" fillId="35" borderId="30" xfId="44" applyNumberFormat="1" applyFont="1" applyFill="1" applyBorder="1" applyAlignment="1">
      <alignment/>
    </xf>
    <xf numFmtId="44" fontId="0" fillId="35" borderId="30" xfId="44" applyFont="1" applyFill="1" applyBorder="1" applyAlignment="1">
      <alignment/>
    </xf>
    <xf numFmtId="173" fontId="0" fillId="35" borderId="30" xfId="44" applyNumberFormat="1" applyFont="1" applyFill="1" applyBorder="1" applyAlignment="1">
      <alignment/>
    </xf>
    <xf numFmtId="10" fontId="0" fillId="0" borderId="23" xfId="59" applyNumberFormat="1" applyFont="1" applyFill="1" applyBorder="1" applyAlignment="1">
      <alignment/>
    </xf>
    <xf numFmtId="0" fontId="0" fillId="0" borderId="0" xfId="0" applyFill="1" applyAlignment="1">
      <alignment/>
    </xf>
    <xf numFmtId="180" fontId="0" fillId="0" borderId="21" xfId="0" applyNumberFormat="1" applyBorder="1" applyAlignment="1">
      <alignment/>
    </xf>
    <xf numFmtId="173" fontId="0" fillId="0" borderId="12" xfId="44" applyNumberFormat="1" applyFont="1" applyFill="1" applyBorder="1" applyAlignment="1">
      <alignment/>
    </xf>
    <xf numFmtId="173" fontId="0" fillId="0" borderId="17" xfId="44" applyNumberFormat="1" applyFont="1" applyFill="1" applyBorder="1" applyAlignment="1">
      <alignment/>
    </xf>
    <xf numFmtId="166" fontId="0" fillId="0" borderId="28" xfId="42" applyNumberFormat="1" applyFont="1" applyFill="1" applyBorder="1" applyAlignment="1">
      <alignment/>
    </xf>
    <xf numFmtId="173" fontId="0" fillId="0" borderId="17" xfId="44" applyNumberFormat="1" applyFont="1" applyFill="1" applyBorder="1" applyAlignment="1">
      <alignment/>
    </xf>
    <xf numFmtId="166" fontId="0" fillId="0" borderId="12" xfId="42" applyNumberFormat="1" applyFont="1" applyFill="1" applyBorder="1" applyAlignment="1">
      <alignment/>
    </xf>
    <xf numFmtId="166" fontId="0" fillId="0" borderId="17" xfId="42" applyNumberFormat="1" applyFont="1" applyFill="1" applyBorder="1" applyAlignment="1">
      <alignment/>
    </xf>
    <xf numFmtId="166" fontId="0" fillId="0" borderId="17" xfId="42" applyNumberFormat="1" applyFont="1" applyFill="1" applyBorder="1" applyAlignment="1">
      <alignment/>
    </xf>
    <xf numFmtId="166" fontId="0" fillId="0" borderId="12" xfId="42" applyNumberFormat="1" applyFont="1" applyFill="1" applyBorder="1" applyAlignment="1">
      <alignment/>
    </xf>
    <xf numFmtId="166" fontId="0" fillId="0" borderId="19" xfId="42" applyNumberFormat="1" applyFont="1" applyFill="1" applyBorder="1" applyAlignment="1">
      <alignment/>
    </xf>
    <xf numFmtId="166" fontId="0" fillId="0" borderId="13" xfId="42" applyNumberFormat="1" applyFont="1" applyFill="1" applyBorder="1" applyAlignment="1">
      <alignment/>
    </xf>
    <xf numFmtId="166" fontId="0" fillId="0" borderId="22" xfId="42" applyNumberFormat="1" applyFont="1" applyFill="1" applyBorder="1" applyAlignment="1">
      <alignment/>
    </xf>
    <xf numFmtId="166" fontId="0" fillId="0" borderId="33" xfId="42" applyNumberFormat="1" applyFont="1" applyFill="1" applyBorder="1" applyAlignment="1">
      <alignment/>
    </xf>
    <xf numFmtId="173" fontId="2" fillId="0" borderId="12" xfId="44" applyNumberFormat="1" applyFont="1" applyFill="1" applyBorder="1" applyAlignment="1">
      <alignment/>
    </xf>
    <xf numFmtId="173" fontId="2" fillId="0" borderId="17" xfId="44" applyNumberFormat="1" applyFont="1" applyFill="1" applyBorder="1" applyAlignment="1">
      <alignment/>
    </xf>
    <xf numFmtId="173" fontId="0" fillId="0" borderId="12" xfId="44" applyNumberFormat="1" applyFont="1" applyFill="1" applyBorder="1" applyAlignment="1">
      <alignment/>
    </xf>
    <xf numFmtId="44" fontId="0" fillId="0" borderId="28" xfId="44" applyFont="1" applyFill="1" applyBorder="1" applyAlignment="1">
      <alignment/>
    </xf>
    <xf numFmtId="173" fontId="0" fillId="0" borderId="19" xfId="44" applyNumberFormat="1" applyFont="1" applyFill="1" applyBorder="1" applyAlignment="1">
      <alignment/>
    </xf>
    <xf numFmtId="173" fontId="0" fillId="0" borderId="28" xfId="44" applyNumberFormat="1" applyFont="1" applyFill="1" applyBorder="1" applyAlignment="1">
      <alignment/>
    </xf>
    <xf numFmtId="166" fontId="2" fillId="0" borderId="28" xfId="42" applyNumberFormat="1" applyFont="1" applyFill="1" applyBorder="1" applyAlignment="1">
      <alignment/>
    </xf>
    <xf numFmtId="173" fontId="2" fillId="0" borderId="19" xfId="44" applyNumberFormat="1" applyFont="1" applyFill="1" applyBorder="1" applyAlignment="1">
      <alignment/>
    </xf>
    <xf numFmtId="173" fontId="2" fillId="0" borderId="13" xfId="44" applyNumberFormat="1" applyFont="1" applyFill="1" applyBorder="1" applyAlignment="1">
      <alignment/>
    </xf>
    <xf numFmtId="173" fontId="2" fillId="0" borderId="22" xfId="44" applyNumberFormat="1" applyFont="1" applyFill="1" applyBorder="1" applyAlignment="1">
      <alignment/>
    </xf>
    <xf numFmtId="173" fontId="2" fillId="0" borderId="33" xfId="44" applyNumberFormat="1" applyFont="1" applyFill="1" applyBorder="1" applyAlignment="1">
      <alignment/>
    </xf>
    <xf numFmtId="0" fontId="2" fillId="33" borderId="34" xfId="0" applyFont="1" applyFill="1" applyBorder="1" applyAlignment="1">
      <alignment wrapText="1"/>
    </xf>
    <xf numFmtId="0" fontId="2" fillId="33" borderId="15" xfId="0" applyFont="1" applyFill="1" applyBorder="1" applyAlignment="1">
      <alignment wrapText="1"/>
    </xf>
    <xf numFmtId="0" fontId="6" fillId="33" borderId="34" xfId="0" applyFont="1" applyFill="1" applyBorder="1" applyAlignment="1">
      <alignment horizontal="center"/>
    </xf>
    <xf numFmtId="0" fontId="6" fillId="33" borderId="35" xfId="0" applyFont="1" applyFill="1" applyBorder="1" applyAlignment="1">
      <alignment horizontal="center"/>
    </xf>
    <xf numFmtId="0" fontId="6" fillId="33" borderId="15" xfId="0" applyFont="1" applyFill="1" applyBorder="1" applyAlignment="1">
      <alignment horizontal="center"/>
    </xf>
    <xf numFmtId="0" fontId="3" fillId="33" borderId="34" xfId="0" applyFont="1" applyFill="1" applyBorder="1" applyAlignment="1">
      <alignment horizontal="center"/>
    </xf>
    <xf numFmtId="0" fontId="5" fillId="33" borderId="35" xfId="0" applyFont="1" applyFill="1" applyBorder="1" applyAlignment="1">
      <alignment horizontal="center"/>
    </xf>
    <xf numFmtId="0" fontId="5" fillId="33" borderId="15" xfId="0" applyFont="1" applyFill="1" applyBorder="1" applyAlignment="1">
      <alignment horizontal="center"/>
    </xf>
    <xf numFmtId="0" fontId="8" fillId="34" borderId="19" xfId="0" applyFont="1" applyFill="1" applyBorder="1" applyAlignment="1">
      <alignment horizontal="left" wrapText="1" indent="5"/>
    </xf>
    <xf numFmtId="0" fontId="0" fillId="34" borderId="0" xfId="0" applyFont="1" applyFill="1" applyBorder="1" applyAlignment="1">
      <alignment horizontal="left" wrapText="1" indent="5"/>
    </xf>
    <xf numFmtId="0" fontId="0" fillId="34" borderId="10" xfId="0" applyFont="1" applyFill="1" applyBorder="1" applyAlignment="1">
      <alignment horizontal="left" wrapText="1" indent="5"/>
    </xf>
    <xf numFmtId="0" fontId="0" fillId="34" borderId="22" xfId="0" applyFont="1" applyFill="1" applyBorder="1" applyAlignment="1">
      <alignment wrapText="1"/>
    </xf>
    <xf numFmtId="0" fontId="0" fillId="34" borderId="21" xfId="0" applyFill="1" applyBorder="1" applyAlignment="1">
      <alignment wrapText="1"/>
    </xf>
    <xf numFmtId="0" fontId="0" fillId="34" borderId="11" xfId="0" applyFill="1" applyBorder="1" applyAlignment="1">
      <alignment wrapText="1"/>
    </xf>
    <xf numFmtId="0" fontId="0" fillId="34" borderId="22" xfId="0" applyNumberFormat="1" applyFont="1" applyFill="1" applyBorder="1" applyAlignment="1">
      <alignment wrapText="1"/>
    </xf>
    <xf numFmtId="0" fontId="0" fillId="34" borderId="21" xfId="0" applyFont="1" applyFill="1" applyBorder="1" applyAlignment="1">
      <alignment wrapText="1"/>
    </xf>
    <xf numFmtId="0" fontId="0" fillId="34" borderId="11" xfId="0" applyFont="1" applyFill="1" applyBorder="1" applyAlignment="1">
      <alignment wrapText="1"/>
    </xf>
    <xf numFmtId="0" fontId="0" fillId="34" borderId="19" xfId="0" applyFont="1" applyFill="1" applyBorder="1" applyAlignment="1">
      <alignment wrapText="1"/>
    </xf>
    <xf numFmtId="0" fontId="0" fillId="34" borderId="0" xfId="0" applyFont="1" applyFill="1" applyBorder="1" applyAlignment="1">
      <alignment wrapText="1"/>
    </xf>
    <xf numFmtId="0" fontId="0" fillId="34" borderId="10" xfId="0" applyFont="1" applyFill="1" applyBorder="1" applyAlignment="1">
      <alignment wrapText="1"/>
    </xf>
    <xf numFmtId="0" fontId="0" fillId="34" borderId="22" xfId="0" applyFill="1" applyBorder="1" applyAlignment="1">
      <alignment wrapText="1"/>
    </xf>
    <xf numFmtId="0" fontId="3" fillId="33" borderId="35" xfId="0" applyFont="1" applyFill="1" applyBorder="1" applyAlignment="1">
      <alignment horizontal="center"/>
    </xf>
    <xf numFmtId="0" fontId="3" fillId="33" borderId="15"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33" borderId="22" xfId="0" applyFont="1" applyFill="1" applyBorder="1" applyAlignment="1">
      <alignment horizontal="center"/>
    </xf>
    <xf numFmtId="0" fontId="2" fillId="33" borderId="11" xfId="0" applyFont="1" applyFill="1" applyBorder="1" applyAlignment="1">
      <alignment horizontal="center"/>
    </xf>
    <xf numFmtId="0" fontId="11" fillId="0" borderId="15" xfId="0" applyFont="1" applyBorder="1" applyAlignment="1">
      <alignment/>
    </xf>
    <xf numFmtId="0" fontId="6" fillId="33" borderId="34" xfId="0" applyFont="1" applyFill="1" applyBorder="1" applyAlignment="1">
      <alignment horizontal="center" wrapText="1"/>
    </xf>
    <xf numFmtId="0" fontId="6" fillId="33" borderId="35" xfId="0" applyFont="1" applyFill="1" applyBorder="1" applyAlignment="1">
      <alignment horizontal="center" wrapText="1"/>
    </xf>
    <xf numFmtId="0" fontId="11" fillId="0" borderId="15" xfId="0" applyFont="1" applyBorder="1" applyAlignment="1">
      <alignment wrapText="1"/>
    </xf>
    <xf numFmtId="0" fontId="0" fillId="0" borderId="22" xfId="0" applyFont="1" applyBorder="1" applyAlignment="1">
      <alignment wrapText="1"/>
    </xf>
    <xf numFmtId="0" fontId="0" fillId="0" borderId="21" xfId="0" applyBorder="1" applyAlignment="1">
      <alignment wrapText="1"/>
    </xf>
    <xf numFmtId="0" fontId="0" fillId="0" borderId="11" xfId="0" applyBorder="1" applyAlignment="1">
      <alignment wrapText="1"/>
    </xf>
    <xf numFmtId="0" fontId="0" fillId="0" borderId="19" xfId="0" applyBorder="1" applyAlignment="1">
      <alignment wrapText="1"/>
    </xf>
    <xf numFmtId="0" fontId="0" fillId="0" borderId="0" xfId="0" applyAlignment="1">
      <alignment wrapText="1"/>
    </xf>
    <xf numFmtId="0" fontId="0" fillId="0" borderId="1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A1" sqref="A1:G1"/>
    </sheetView>
  </sheetViews>
  <sheetFormatPr defaultColWidth="9.140625" defaultRowHeight="12.75"/>
  <cols>
    <col min="1" max="1" width="38.421875" style="0" bestFit="1" customWidth="1"/>
    <col min="2" max="7" width="11.421875" style="0" customWidth="1"/>
  </cols>
  <sheetData>
    <row r="1" spans="1:7" ht="18.75" thickBot="1">
      <c r="A1" s="181" t="s">
        <v>7</v>
      </c>
      <c r="B1" s="182"/>
      <c r="C1" s="182"/>
      <c r="D1" s="182"/>
      <c r="E1" s="182"/>
      <c r="F1" s="182"/>
      <c r="G1" s="183"/>
    </row>
    <row r="2" spans="1:7" ht="76.5" customHeight="1" thickBot="1">
      <c r="A2" s="11"/>
      <c r="B2" s="179" t="s">
        <v>14</v>
      </c>
      <c r="C2" s="180"/>
      <c r="D2" s="179" t="s">
        <v>17</v>
      </c>
      <c r="E2" s="180"/>
      <c r="F2" s="179" t="s">
        <v>18</v>
      </c>
      <c r="G2" s="180"/>
    </row>
    <row r="3" spans="1:7" ht="39" thickBot="1">
      <c r="A3" s="13" t="s">
        <v>28</v>
      </c>
      <c r="B3" s="14" t="s">
        <v>15</v>
      </c>
      <c r="C3" s="12" t="s">
        <v>16</v>
      </c>
      <c r="D3" s="14" t="s">
        <v>15</v>
      </c>
      <c r="E3" s="12" t="s">
        <v>16</v>
      </c>
      <c r="F3" s="14" t="s">
        <v>15</v>
      </c>
      <c r="G3" s="12" t="s">
        <v>16</v>
      </c>
    </row>
    <row r="4" spans="1:7" ht="12.75">
      <c r="A4" s="10"/>
      <c r="B4" s="15"/>
      <c r="C4" s="4"/>
      <c r="D4" s="15"/>
      <c r="E4" s="4"/>
      <c r="F4" s="15"/>
      <c r="G4" s="4"/>
    </row>
    <row r="5" spans="1:7" ht="12.75">
      <c r="A5" s="8" t="s">
        <v>8</v>
      </c>
      <c r="B5" s="15"/>
      <c r="C5" s="4"/>
      <c r="D5" s="15"/>
      <c r="E5" s="4"/>
      <c r="F5" s="15"/>
      <c r="G5" s="4"/>
    </row>
    <row r="6" spans="1:7" ht="12.75">
      <c r="A6" s="7" t="s">
        <v>9</v>
      </c>
      <c r="B6" s="16" t="s">
        <v>20</v>
      </c>
      <c r="C6" s="5">
        <v>0</v>
      </c>
      <c r="D6" s="16" t="s">
        <v>20</v>
      </c>
      <c r="E6" s="5">
        <v>0</v>
      </c>
      <c r="F6" s="16" t="s">
        <v>20</v>
      </c>
      <c r="G6" s="5">
        <v>0</v>
      </c>
    </row>
    <row r="7" spans="1:7" ht="12.75">
      <c r="A7" s="7" t="s">
        <v>10</v>
      </c>
      <c r="B7" s="16" t="s">
        <v>20</v>
      </c>
      <c r="C7" s="5">
        <v>0</v>
      </c>
      <c r="D7" s="16" t="s">
        <v>20</v>
      </c>
      <c r="E7" s="5">
        <v>0</v>
      </c>
      <c r="F7" s="16" t="s">
        <v>20</v>
      </c>
      <c r="G7" s="5">
        <v>0</v>
      </c>
    </row>
    <row r="8" spans="1:7" ht="12.75">
      <c r="A8" s="7" t="s">
        <v>11</v>
      </c>
      <c r="B8" s="16">
        <v>0</v>
      </c>
      <c r="C8" s="5">
        <v>0</v>
      </c>
      <c r="D8" s="16">
        <v>0</v>
      </c>
      <c r="E8" s="5" t="s">
        <v>20</v>
      </c>
      <c r="F8" s="16">
        <v>0</v>
      </c>
      <c r="G8" s="5" t="s">
        <v>20</v>
      </c>
    </row>
    <row r="9" spans="1:7" ht="12.75">
      <c r="A9" s="7" t="s">
        <v>12</v>
      </c>
      <c r="B9" s="16">
        <v>0</v>
      </c>
      <c r="C9" s="5">
        <v>0</v>
      </c>
      <c r="D9" s="16">
        <v>0</v>
      </c>
      <c r="E9" s="5" t="s">
        <v>20</v>
      </c>
      <c r="F9" s="16">
        <v>0</v>
      </c>
      <c r="G9" s="5" t="s">
        <v>20</v>
      </c>
    </row>
    <row r="10" spans="1:7" ht="12.75">
      <c r="A10" s="7" t="s">
        <v>13</v>
      </c>
      <c r="B10" s="16">
        <v>0</v>
      </c>
      <c r="C10" s="5">
        <v>0</v>
      </c>
      <c r="D10" s="16">
        <v>0</v>
      </c>
      <c r="E10" s="5" t="s">
        <v>20</v>
      </c>
      <c r="F10" s="16">
        <v>0</v>
      </c>
      <c r="G10" s="5" t="s">
        <v>20</v>
      </c>
    </row>
    <row r="11" spans="1:7" ht="12.75">
      <c r="A11" s="7"/>
      <c r="B11" s="15"/>
      <c r="C11" s="4"/>
      <c r="D11" s="15"/>
      <c r="E11" s="4"/>
      <c r="F11" s="15"/>
      <c r="G11" s="4"/>
    </row>
    <row r="12" spans="1:7" ht="12.75">
      <c r="A12" s="8" t="s">
        <v>19</v>
      </c>
      <c r="B12" s="16"/>
      <c r="C12" s="5"/>
      <c r="D12" s="16"/>
      <c r="E12" s="5"/>
      <c r="F12" s="16"/>
      <c r="G12" s="5"/>
    </row>
    <row r="13" spans="1:7" ht="12.75">
      <c r="A13" s="7" t="s">
        <v>21</v>
      </c>
      <c r="B13" s="16" t="s">
        <v>20</v>
      </c>
      <c r="C13" s="5">
        <v>0</v>
      </c>
      <c r="D13" s="16" t="s">
        <v>20</v>
      </c>
      <c r="E13" s="5">
        <v>0</v>
      </c>
      <c r="F13" s="16">
        <v>0</v>
      </c>
      <c r="G13" s="5" t="s">
        <v>20</v>
      </c>
    </row>
    <row r="14" spans="1:7" ht="12.75">
      <c r="A14" s="7" t="s">
        <v>143</v>
      </c>
      <c r="B14" s="16" t="s">
        <v>20</v>
      </c>
      <c r="C14" s="5">
        <v>0</v>
      </c>
      <c r="D14" s="16" t="s">
        <v>20</v>
      </c>
      <c r="E14" s="5" t="s">
        <v>20</v>
      </c>
      <c r="F14" s="16">
        <v>0</v>
      </c>
      <c r="G14" s="5" t="s">
        <v>20</v>
      </c>
    </row>
    <row r="15" spans="1:7" ht="12.75">
      <c r="A15" s="7" t="s">
        <v>0</v>
      </c>
      <c r="B15" s="16" t="s">
        <v>20</v>
      </c>
      <c r="C15" s="5">
        <v>0</v>
      </c>
      <c r="D15" s="16" t="s">
        <v>20</v>
      </c>
      <c r="E15" s="5" t="s">
        <v>20</v>
      </c>
      <c r="F15" s="16">
        <v>0</v>
      </c>
      <c r="G15" s="5" t="s">
        <v>20</v>
      </c>
    </row>
    <row r="16" spans="1:7" ht="12.75">
      <c r="A16" s="7" t="s">
        <v>1</v>
      </c>
      <c r="B16" s="16" t="s">
        <v>20</v>
      </c>
      <c r="C16" s="5">
        <v>0</v>
      </c>
      <c r="D16" s="16" t="s">
        <v>20</v>
      </c>
      <c r="E16" s="5" t="s">
        <v>20</v>
      </c>
      <c r="F16" s="16">
        <v>0</v>
      </c>
      <c r="G16" s="5" t="s">
        <v>20</v>
      </c>
    </row>
    <row r="17" spans="1:7" ht="12.75">
      <c r="A17" s="7" t="s">
        <v>22</v>
      </c>
      <c r="B17" s="16" t="s">
        <v>20</v>
      </c>
      <c r="C17" s="5">
        <v>0</v>
      </c>
      <c r="D17" s="16" t="s">
        <v>20</v>
      </c>
      <c r="E17" s="5" t="s">
        <v>20</v>
      </c>
      <c r="F17" s="16">
        <v>0</v>
      </c>
      <c r="G17" s="5" t="s">
        <v>20</v>
      </c>
    </row>
    <row r="18" spans="1:7" ht="12.75">
      <c r="A18" s="7" t="s">
        <v>23</v>
      </c>
      <c r="B18" s="16" t="s">
        <v>20</v>
      </c>
      <c r="C18" s="5">
        <v>0</v>
      </c>
      <c r="D18" s="16" t="s">
        <v>20</v>
      </c>
      <c r="E18" s="5">
        <v>0</v>
      </c>
      <c r="F18" s="16" t="s">
        <v>20</v>
      </c>
      <c r="G18" s="5">
        <v>0</v>
      </c>
    </row>
    <row r="19" spans="1:7" ht="12.75">
      <c r="A19" s="7" t="s">
        <v>24</v>
      </c>
      <c r="B19" s="16" t="s">
        <v>20</v>
      </c>
      <c r="C19" s="5">
        <v>0</v>
      </c>
      <c r="D19" s="16">
        <v>0</v>
      </c>
      <c r="E19" s="5" t="s">
        <v>20</v>
      </c>
      <c r="F19" s="16">
        <v>0</v>
      </c>
      <c r="G19" s="5" t="s">
        <v>20</v>
      </c>
    </row>
    <row r="20" spans="1:7" ht="12.75">
      <c r="A20" s="7" t="s">
        <v>25</v>
      </c>
      <c r="B20" s="16" t="s">
        <v>20</v>
      </c>
      <c r="C20" s="5">
        <v>0</v>
      </c>
      <c r="D20" s="16" t="s">
        <v>20</v>
      </c>
      <c r="E20" s="5" t="s">
        <v>20</v>
      </c>
      <c r="F20" s="16" t="s">
        <v>20</v>
      </c>
      <c r="G20" s="5" t="s">
        <v>20</v>
      </c>
    </row>
    <row r="21" spans="1:7" ht="12.75">
      <c r="A21" s="7" t="s">
        <v>5</v>
      </c>
      <c r="B21" s="16" t="s">
        <v>20</v>
      </c>
      <c r="C21" s="5">
        <v>0</v>
      </c>
      <c r="D21" s="16" t="s">
        <v>20</v>
      </c>
      <c r="E21" s="5" t="s">
        <v>20</v>
      </c>
      <c r="F21" s="16" t="s">
        <v>20</v>
      </c>
      <c r="G21" s="5" t="s">
        <v>20</v>
      </c>
    </row>
    <row r="22" spans="1:7" ht="12.75">
      <c r="A22" s="7" t="s">
        <v>85</v>
      </c>
      <c r="B22" s="16" t="s">
        <v>20</v>
      </c>
      <c r="C22" s="5">
        <v>0</v>
      </c>
      <c r="D22" s="16" t="s">
        <v>20</v>
      </c>
      <c r="E22" s="5">
        <v>0</v>
      </c>
      <c r="F22" s="16" t="s">
        <v>20</v>
      </c>
      <c r="G22" s="5">
        <v>0</v>
      </c>
    </row>
    <row r="23" spans="1:7" ht="12.75">
      <c r="A23" s="7" t="s">
        <v>91</v>
      </c>
      <c r="B23" s="16" t="s">
        <v>20</v>
      </c>
      <c r="C23" s="5">
        <v>0</v>
      </c>
      <c r="D23" s="16">
        <v>0</v>
      </c>
      <c r="E23" s="5" t="s">
        <v>20</v>
      </c>
      <c r="F23" s="16">
        <v>0</v>
      </c>
      <c r="G23" s="5" t="s">
        <v>20</v>
      </c>
    </row>
    <row r="24" spans="1:7" ht="12.75">
      <c r="A24" s="7" t="s">
        <v>3</v>
      </c>
      <c r="B24" s="16" t="s">
        <v>20</v>
      </c>
      <c r="C24" s="5">
        <v>0</v>
      </c>
      <c r="D24" s="16" t="s">
        <v>20</v>
      </c>
      <c r="E24" s="5" t="s">
        <v>20</v>
      </c>
      <c r="F24" s="16" t="s">
        <v>20</v>
      </c>
      <c r="G24" s="5" t="s">
        <v>20</v>
      </c>
    </row>
    <row r="25" spans="1:7" ht="12.75">
      <c r="A25" s="7" t="s">
        <v>2</v>
      </c>
      <c r="B25" s="16" t="s">
        <v>20</v>
      </c>
      <c r="C25" s="5">
        <v>0</v>
      </c>
      <c r="D25" s="16" t="s">
        <v>20</v>
      </c>
      <c r="E25" s="5" t="s">
        <v>20</v>
      </c>
      <c r="F25" s="16" t="s">
        <v>20</v>
      </c>
      <c r="G25" s="5" t="s">
        <v>20</v>
      </c>
    </row>
    <row r="26" spans="1:7" ht="12.75">
      <c r="A26" s="7" t="s">
        <v>26</v>
      </c>
      <c r="B26" s="16" t="s">
        <v>20</v>
      </c>
      <c r="C26" s="5">
        <v>0</v>
      </c>
      <c r="D26" s="16" t="s">
        <v>20</v>
      </c>
      <c r="E26" s="5" t="s">
        <v>20</v>
      </c>
      <c r="F26" s="16" t="s">
        <v>20</v>
      </c>
      <c r="G26" s="5" t="s">
        <v>20</v>
      </c>
    </row>
    <row r="27" spans="1:7" ht="13.5" thickBot="1">
      <c r="A27" s="9" t="s">
        <v>27</v>
      </c>
      <c r="B27" s="17">
        <v>0</v>
      </c>
      <c r="C27" s="6">
        <v>0</v>
      </c>
      <c r="D27" s="17" t="s">
        <v>20</v>
      </c>
      <c r="E27" s="6">
        <v>0</v>
      </c>
      <c r="F27" s="17" t="s">
        <v>20</v>
      </c>
      <c r="G27" s="6">
        <v>0</v>
      </c>
    </row>
  </sheetData>
  <sheetProtection/>
  <mergeCells count="4">
    <mergeCell ref="B2:C2"/>
    <mergeCell ref="D2:E2"/>
    <mergeCell ref="F2:G2"/>
    <mergeCell ref="A1:G1"/>
  </mergeCells>
  <printOptions horizontalCentered="1"/>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I1"/>
    </sheetView>
  </sheetViews>
  <sheetFormatPr defaultColWidth="9.140625" defaultRowHeight="12.75"/>
  <cols>
    <col min="1" max="16384" width="9.140625" style="28" customWidth="1"/>
  </cols>
  <sheetData>
    <row r="1" spans="1:9" ht="16.5" thickBot="1">
      <c r="A1" s="184" t="s">
        <v>48</v>
      </c>
      <c r="B1" s="185"/>
      <c r="C1" s="185"/>
      <c r="D1" s="185"/>
      <c r="E1" s="185"/>
      <c r="F1" s="185"/>
      <c r="G1" s="185"/>
      <c r="H1" s="185"/>
      <c r="I1" s="186"/>
    </row>
    <row r="2" spans="1:9" ht="12.75">
      <c r="A2" s="29"/>
      <c r="B2" s="30"/>
      <c r="C2" s="30"/>
      <c r="D2" s="30"/>
      <c r="E2" s="30"/>
      <c r="F2" s="30"/>
      <c r="G2" s="30"/>
      <c r="H2" s="30"/>
      <c r="I2" s="31"/>
    </row>
    <row r="3" spans="1:9" s="32" customFormat="1" ht="38.25" customHeight="1">
      <c r="A3" s="196" t="s">
        <v>30</v>
      </c>
      <c r="B3" s="197"/>
      <c r="C3" s="197"/>
      <c r="D3" s="197"/>
      <c r="E3" s="197"/>
      <c r="F3" s="197"/>
      <c r="G3" s="197"/>
      <c r="H3" s="197"/>
      <c r="I3" s="198"/>
    </row>
    <row r="4" spans="1:9" ht="12.75">
      <c r="A4" s="33"/>
      <c r="B4" s="34"/>
      <c r="C4" s="34"/>
      <c r="D4" s="34"/>
      <c r="E4" s="34"/>
      <c r="F4" s="34"/>
      <c r="G4" s="34"/>
      <c r="H4" s="34"/>
      <c r="I4" s="35"/>
    </row>
    <row r="5" spans="1:9" ht="25.5" customHeight="1">
      <c r="A5" s="187" t="s">
        <v>33</v>
      </c>
      <c r="B5" s="188"/>
      <c r="C5" s="188"/>
      <c r="D5" s="188"/>
      <c r="E5" s="188"/>
      <c r="F5" s="188"/>
      <c r="G5" s="188"/>
      <c r="H5" s="188"/>
      <c r="I5" s="189"/>
    </row>
    <row r="6" spans="1:9" ht="25.5" customHeight="1">
      <c r="A6" s="187" t="s">
        <v>34</v>
      </c>
      <c r="B6" s="188"/>
      <c r="C6" s="188"/>
      <c r="D6" s="188"/>
      <c r="E6" s="188"/>
      <c r="F6" s="188"/>
      <c r="G6" s="188"/>
      <c r="H6" s="188"/>
      <c r="I6" s="189"/>
    </row>
    <row r="7" spans="1:9" s="32" customFormat="1" ht="25.5" customHeight="1">
      <c r="A7" s="187" t="s">
        <v>35</v>
      </c>
      <c r="B7" s="188"/>
      <c r="C7" s="188"/>
      <c r="D7" s="188"/>
      <c r="E7" s="188"/>
      <c r="F7" s="188"/>
      <c r="G7" s="188"/>
      <c r="H7" s="188"/>
      <c r="I7" s="189"/>
    </row>
    <row r="8" spans="1:9" ht="12.75">
      <c r="A8" s="29"/>
      <c r="B8" s="30"/>
      <c r="C8" s="30"/>
      <c r="D8" s="30"/>
      <c r="E8" s="30"/>
      <c r="F8" s="30"/>
      <c r="G8" s="30"/>
      <c r="H8" s="30"/>
      <c r="I8" s="31"/>
    </row>
    <row r="9" spans="1:9" ht="25.5" customHeight="1" thickBot="1">
      <c r="A9" s="199" t="s">
        <v>38</v>
      </c>
      <c r="B9" s="191"/>
      <c r="C9" s="191"/>
      <c r="D9" s="191"/>
      <c r="E9" s="191"/>
      <c r="F9" s="191"/>
      <c r="G9" s="191"/>
      <c r="H9" s="191"/>
      <c r="I9" s="192"/>
    </row>
    <row r="10" ht="13.5" thickBot="1"/>
    <row r="11" spans="1:9" ht="16.5" thickBot="1">
      <c r="A11" s="184" t="s">
        <v>11</v>
      </c>
      <c r="B11" s="185"/>
      <c r="C11" s="185"/>
      <c r="D11" s="185"/>
      <c r="E11" s="185"/>
      <c r="F11" s="185"/>
      <c r="G11" s="185"/>
      <c r="H11" s="185"/>
      <c r="I11" s="186"/>
    </row>
    <row r="12" spans="1:9" ht="12.75">
      <c r="A12" s="36"/>
      <c r="B12" s="30"/>
      <c r="C12" s="30"/>
      <c r="D12" s="30"/>
      <c r="E12" s="30"/>
      <c r="F12" s="30"/>
      <c r="G12" s="30"/>
      <c r="H12" s="30"/>
      <c r="I12" s="31"/>
    </row>
    <row r="13" spans="1:9" ht="39" customHeight="1" thickBot="1">
      <c r="A13" s="190" t="s">
        <v>36</v>
      </c>
      <c r="B13" s="191"/>
      <c r="C13" s="191"/>
      <c r="D13" s="191"/>
      <c r="E13" s="191"/>
      <c r="F13" s="191"/>
      <c r="G13" s="191"/>
      <c r="H13" s="191"/>
      <c r="I13" s="192"/>
    </row>
    <row r="14" ht="13.5" thickBot="1"/>
    <row r="15" spans="1:9" ht="16.5" thickBot="1">
      <c r="A15" s="184" t="s">
        <v>12</v>
      </c>
      <c r="B15" s="185"/>
      <c r="C15" s="185"/>
      <c r="D15" s="185"/>
      <c r="E15" s="185"/>
      <c r="F15" s="185"/>
      <c r="G15" s="185"/>
      <c r="H15" s="185"/>
      <c r="I15" s="186"/>
    </row>
    <row r="16" spans="1:9" ht="12.75">
      <c r="A16" s="36"/>
      <c r="B16" s="30"/>
      <c r="C16" s="30"/>
      <c r="D16" s="30"/>
      <c r="E16" s="30"/>
      <c r="F16" s="30"/>
      <c r="G16" s="30"/>
      <c r="H16" s="30"/>
      <c r="I16" s="31"/>
    </row>
    <row r="17" spans="1:9" ht="39" customHeight="1" thickBot="1">
      <c r="A17" s="190" t="s">
        <v>37</v>
      </c>
      <c r="B17" s="191"/>
      <c r="C17" s="191"/>
      <c r="D17" s="191"/>
      <c r="E17" s="191"/>
      <c r="F17" s="191"/>
      <c r="G17" s="191"/>
      <c r="H17" s="191"/>
      <c r="I17" s="192"/>
    </row>
    <row r="18" ht="13.5" thickBot="1"/>
    <row r="19" spans="1:9" ht="16.5" thickBot="1">
      <c r="A19" s="184" t="s">
        <v>31</v>
      </c>
      <c r="B19" s="185"/>
      <c r="C19" s="185"/>
      <c r="D19" s="185"/>
      <c r="E19" s="185"/>
      <c r="F19" s="185"/>
      <c r="G19" s="185"/>
      <c r="H19" s="185"/>
      <c r="I19" s="186"/>
    </row>
    <row r="20" spans="1:9" ht="12.75">
      <c r="A20" s="29"/>
      <c r="B20" s="30"/>
      <c r="C20" s="30"/>
      <c r="D20" s="30"/>
      <c r="E20" s="30"/>
      <c r="F20" s="30"/>
      <c r="G20" s="30"/>
      <c r="H20" s="30"/>
      <c r="I20" s="31"/>
    </row>
    <row r="21" spans="1:9" ht="27" customHeight="1" thickBot="1">
      <c r="A21" s="193" t="s">
        <v>32</v>
      </c>
      <c r="B21" s="194"/>
      <c r="C21" s="194"/>
      <c r="D21" s="194"/>
      <c r="E21" s="194"/>
      <c r="F21" s="194"/>
      <c r="G21" s="194"/>
      <c r="H21" s="194"/>
      <c r="I21" s="195"/>
    </row>
  </sheetData>
  <sheetProtection/>
  <mergeCells count="12">
    <mergeCell ref="A21:I21"/>
    <mergeCell ref="A3:I3"/>
    <mergeCell ref="A9:I9"/>
    <mergeCell ref="A11:I11"/>
    <mergeCell ref="A15:I15"/>
    <mergeCell ref="A19:I19"/>
    <mergeCell ref="A1:I1"/>
    <mergeCell ref="A5:I5"/>
    <mergeCell ref="A6:I6"/>
    <mergeCell ref="A7:I7"/>
    <mergeCell ref="A13:I13"/>
    <mergeCell ref="A17:I1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tabSelected="1" zoomScalePageLayoutView="0" workbookViewId="0" topLeftCell="A1">
      <selection activeCell="A1" sqref="A1:F1"/>
    </sheetView>
  </sheetViews>
  <sheetFormatPr defaultColWidth="9.140625" defaultRowHeight="12.75"/>
  <cols>
    <col min="1" max="1" width="37.421875" style="0" customWidth="1"/>
    <col min="2" max="2" width="18.421875" style="0" customWidth="1"/>
    <col min="3" max="3" width="16.7109375" style="0" customWidth="1"/>
    <col min="4" max="4" width="14.7109375" style="0" customWidth="1"/>
    <col min="5" max="5" width="16.7109375" style="0" customWidth="1"/>
    <col min="6" max="6" width="15.7109375" style="0" customWidth="1"/>
  </cols>
  <sheetData>
    <row r="1" spans="1:6" ht="16.5" thickBot="1">
      <c r="A1" s="184" t="s">
        <v>49</v>
      </c>
      <c r="B1" s="200"/>
      <c r="C1" s="200"/>
      <c r="D1" s="200"/>
      <c r="E1" s="200"/>
      <c r="F1" s="201"/>
    </row>
    <row r="2" spans="1:6" ht="12.75">
      <c r="A2" s="20"/>
      <c r="B2" s="80" t="s">
        <v>39</v>
      </c>
      <c r="C2" s="202" t="s">
        <v>40</v>
      </c>
      <c r="D2" s="203"/>
      <c r="E2" s="202" t="s">
        <v>41</v>
      </c>
      <c r="F2" s="203"/>
    </row>
    <row r="3" spans="1:6" ht="13.5" thickBot="1">
      <c r="A3" s="20"/>
      <c r="B3" s="81" t="s">
        <v>42</v>
      </c>
      <c r="C3" s="204" t="s">
        <v>43</v>
      </c>
      <c r="D3" s="205"/>
      <c r="E3" s="204" t="s">
        <v>44</v>
      </c>
      <c r="F3" s="205"/>
    </row>
    <row r="4" spans="1:6" ht="12.75">
      <c r="A4" s="20"/>
      <c r="B4" s="82"/>
      <c r="C4" s="20"/>
      <c r="D4" s="85"/>
      <c r="E4" s="20"/>
      <c r="F4" s="88"/>
    </row>
    <row r="5" spans="1:6" ht="12.75">
      <c r="A5" s="79"/>
      <c r="B5" s="83" t="s">
        <v>47</v>
      </c>
      <c r="C5" s="84" t="s">
        <v>47</v>
      </c>
      <c r="D5" s="86" t="s">
        <v>45</v>
      </c>
      <c r="E5" s="84" t="s">
        <v>47</v>
      </c>
      <c r="F5" s="86" t="s">
        <v>45</v>
      </c>
    </row>
    <row r="6" spans="1:6" ht="12.75">
      <c r="A6" s="19" t="s">
        <v>8</v>
      </c>
      <c r="B6" s="82"/>
      <c r="C6" s="20"/>
      <c r="D6" s="87"/>
      <c r="E6" s="20"/>
      <c r="F6" s="89"/>
    </row>
    <row r="7" spans="1:6" ht="12.75">
      <c r="A7" s="20" t="s">
        <v>9</v>
      </c>
      <c r="B7" s="156">
        <f>'School District Rev &amp; Exp'!D11</f>
        <v>56759</v>
      </c>
      <c r="C7" s="157">
        <f>'School District Rev &amp; Exp'!D11</f>
        <v>56759</v>
      </c>
      <c r="D7" s="158"/>
      <c r="E7" s="159">
        <f>'School District Rev &amp; Exp'!D11</f>
        <v>56759</v>
      </c>
      <c r="F7" s="158"/>
    </row>
    <row r="8" spans="1:6" ht="12.75">
      <c r="A8" s="20" t="s">
        <v>10</v>
      </c>
      <c r="B8" s="160">
        <f>'School District Rev &amp; Exp'!D13</f>
        <v>28913</v>
      </c>
      <c r="C8" s="161">
        <f>'School District Rev &amp; Exp'!D13</f>
        <v>28913</v>
      </c>
      <c r="D8" s="158"/>
      <c r="E8" s="162">
        <f>'School District Rev &amp; Exp'!D13</f>
        <v>28913</v>
      </c>
      <c r="F8" s="158"/>
    </row>
    <row r="9" spans="1:6" ht="12.75">
      <c r="A9" s="20" t="s">
        <v>11</v>
      </c>
      <c r="B9" s="163"/>
      <c r="C9" s="164"/>
      <c r="D9" s="158"/>
      <c r="E9" s="164"/>
      <c r="F9" s="158"/>
    </row>
    <row r="10" spans="1:6" ht="12.75">
      <c r="A10" s="20" t="s">
        <v>12</v>
      </c>
      <c r="B10" s="163"/>
      <c r="C10" s="164"/>
      <c r="D10" s="158"/>
      <c r="E10" s="164"/>
      <c r="F10" s="158"/>
    </row>
    <row r="11" spans="1:6" ht="13.5" thickBot="1">
      <c r="A11" s="20" t="s">
        <v>13</v>
      </c>
      <c r="B11" s="165"/>
      <c r="C11" s="166"/>
      <c r="D11" s="167">
        <f>C30</f>
        <v>26491.605</v>
      </c>
      <c r="E11" s="166"/>
      <c r="F11" s="167">
        <f>E30</f>
        <v>48953.605</v>
      </c>
    </row>
    <row r="12" spans="1:6" ht="12.75">
      <c r="A12" s="20"/>
      <c r="B12" s="163"/>
      <c r="C12" s="164"/>
      <c r="D12" s="158"/>
      <c r="E12" s="164"/>
      <c r="F12" s="158"/>
    </row>
    <row r="13" spans="1:6" ht="12.75">
      <c r="A13" s="19" t="s">
        <v>181</v>
      </c>
      <c r="B13" s="168">
        <f>SUM(B7:B11)</f>
        <v>85672</v>
      </c>
      <c r="C13" s="169">
        <f>SUM(C7:C11)</f>
        <v>85672</v>
      </c>
      <c r="D13" s="158"/>
      <c r="E13" s="169">
        <f>SUM(E7:E11)</f>
        <v>85672</v>
      </c>
      <c r="F13" s="158"/>
    </row>
    <row r="14" spans="1:6" ht="12.75">
      <c r="A14" s="20"/>
      <c r="B14" s="163"/>
      <c r="C14" s="164"/>
      <c r="D14" s="158"/>
      <c r="E14" s="164"/>
      <c r="F14" s="158"/>
    </row>
    <row r="15" spans="1:6" ht="12.75">
      <c r="A15" s="19" t="s">
        <v>19</v>
      </c>
      <c r="B15" s="163"/>
      <c r="C15" s="164"/>
      <c r="D15" s="158"/>
      <c r="E15" s="164"/>
      <c r="F15" s="158"/>
    </row>
    <row r="16" spans="1:6" ht="12.75">
      <c r="A16" s="20" t="s">
        <v>46</v>
      </c>
      <c r="B16" s="170">
        <f>'School District Rev &amp; Exp'!D20</f>
        <v>26730</v>
      </c>
      <c r="C16" s="159">
        <f>'School District Rev &amp; Exp'!D20</f>
        <v>26730</v>
      </c>
      <c r="D16" s="171"/>
      <c r="E16" s="172"/>
      <c r="F16" s="173">
        <f>'Community Agency Rev &amp; Exp'!D14</f>
        <v>15040</v>
      </c>
    </row>
    <row r="17" spans="1:6" ht="12.75">
      <c r="A17" s="20" t="s">
        <v>172</v>
      </c>
      <c r="B17" s="163">
        <f>'School District Rev &amp; Exp'!D24</f>
        <v>8500</v>
      </c>
      <c r="C17" s="164"/>
      <c r="D17" s="158">
        <f>'Community Agency Rev &amp; Exp'!D19</f>
        <v>9776</v>
      </c>
      <c r="E17" s="164"/>
      <c r="F17" s="158">
        <f>'Community Agency Rev &amp; Exp'!D19</f>
        <v>9776</v>
      </c>
    </row>
    <row r="18" spans="1:6" ht="12.75">
      <c r="A18" s="20" t="s">
        <v>0</v>
      </c>
      <c r="B18" s="163">
        <f>'School District Rev &amp; Exp'!D36</f>
        <v>2695</v>
      </c>
      <c r="C18" s="162">
        <f>'School District Rev &amp; Exp'!D30</f>
        <v>2045</v>
      </c>
      <c r="D18" s="158">
        <f>'Community Agency Rev &amp; Exp'!D33</f>
        <v>1012</v>
      </c>
      <c r="E18" s="164"/>
      <c r="F18" s="158">
        <f>'Community Agency Rev &amp; Exp'!D35</f>
        <v>2569</v>
      </c>
    </row>
    <row r="19" spans="1:6" ht="12.75">
      <c r="A19" s="20" t="s">
        <v>1</v>
      </c>
      <c r="B19" s="163">
        <f>'School District Rev &amp; Exp'!D47</f>
        <v>10582</v>
      </c>
      <c r="C19" s="162">
        <f>'School District Rev &amp; Exp'!D45</f>
        <v>5291</v>
      </c>
      <c r="D19" s="158">
        <f>'Community Agency Rev &amp; Exp'!D50</f>
        <v>3226</v>
      </c>
      <c r="E19" s="164"/>
      <c r="F19" s="158">
        <f>'Community Agency Rev &amp; Exp'!D52</f>
        <v>8189</v>
      </c>
    </row>
    <row r="20" spans="1:6" ht="12.75">
      <c r="A20" s="20" t="s">
        <v>22</v>
      </c>
      <c r="B20" s="163"/>
      <c r="C20" s="164"/>
      <c r="D20" s="158">
        <f>'Community Agency Rev &amp; Exp'!D64</f>
        <v>587</v>
      </c>
      <c r="E20" s="164"/>
      <c r="F20" s="158">
        <f>'Community Agency Rev &amp; Exp'!D66</f>
        <v>1489</v>
      </c>
    </row>
    <row r="21" spans="1:6" ht="12.75">
      <c r="A21" s="20" t="s">
        <v>23</v>
      </c>
      <c r="B21" s="163">
        <f>'School District Rev &amp; Exp'!D50</f>
        <v>500</v>
      </c>
      <c r="C21" s="162">
        <f>'School District Rev &amp; Exp'!D50</f>
        <v>500</v>
      </c>
      <c r="D21" s="158"/>
      <c r="E21" s="162">
        <f>'School District Rev &amp; Exp'!D50</f>
        <v>500</v>
      </c>
      <c r="F21" s="158"/>
    </row>
    <row r="22" spans="1:6" ht="12.75">
      <c r="A22" s="20" t="s">
        <v>24</v>
      </c>
      <c r="B22" s="163">
        <f>'School District Rev &amp; Exp'!D55</f>
        <v>2975</v>
      </c>
      <c r="C22" s="164"/>
      <c r="D22" s="158">
        <f>'Community Agency Rev &amp; Exp'!D73</f>
        <v>2975</v>
      </c>
      <c r="E22" s="164"/>
      <c r="F22" s="158">
        <f>'Community Agency Rev &amp; Exp'!D73</f>
        <v>2975</v>
      </c>
    </row>
    <row r="23" spans="1:6" ht="12.75">
      <c r="A23" s="20" t="s">
        <v>25</v>
      </c>
      <c r="B23" s="163">
        <f>'School District Rev &amp; Exp'!D62</f>
        <v>2014</v>
      </c>
      <c r="C23" s="164">
        <f>'School District Rev &amp; Exp'!D62</f>
        <v>2014</v>
      </c>
      <c r="D23" s="158">
        <f>'Community Agency Rev &amp; Exp'!D90</f>
        <v>1612.98</v>
      </c>
      <c r="E23" s="164">
        <f>'School District Rev &amp; Exp'!D62</f>
        <v>2014</v>
      </c>
      <c r="F23" s="158">
        <f>'Community Agency Rev &amp; Exp'!D90</f>
        <v>1612.98</v>
      </c>
    </row>
    <row r="24" spans="1:6" ht="12.75">
      <c r="A24" s="20" t="s">
        <v>5</v>
      </c>
      <c r="B24" s="163">
        <f>'School District Rev &amp; Exp'!D67</f>
        <v>1762</v>
      </c>
      <c r="C24" s="164">
        <f>'School District Rev &amp; Exp'!D67</f>
        <v>1762</v>
      </c>
      <c r="D24" s="158">
        <f>'Community Agency Rev &amp; Exp'!D95</f>
        <v>1241</v>
      </c>
      <c r="E24" s="164">
        <f>'School District Rev &amp; Exp'!D67</f>
        <v>1762</v>
      </c>
      <c r="F24" s="158">
        <f>'Community Agency Rev &amp; Exp'!D95</f>
        <v>1241</v>
      </c>
    </row>
    <row r="25" spans="1:6" ht="12.75">
      <c r="A25" s="20" t="s">
        <v>85</v>
      </c>
      <c r="B25" s="163">
        <f>'School District Rev &amp; Exp'!D74</f>
        <v>3406.55</v>
      </c>
      <c r="C25" s="162">
        <f>'School District Rev &amp; Exp'!D74</f>
        <v>3406.55</v>
      </c>
      <c r="D25" s="158"/>
      <c r="E25" s="162">
        <f>'School District Rev &amp; Exp'!D74</f>
        <v>3406.55</v>
      </c>
      <c r="F25" s="158"/>
    </row>
    <row r="26" spans="1:6" ht="12.75">
      <c r="A26" s="20" t="s">
        <v>91</v>
      </c>
      <c r="B26" s="163">
        <f>'School District Rev &amp; Exp'!D80</f>
        <v>5175</v>
      </c>
      <c r="C26" s="164"/>
      <c r="D26" s="158">
        <f>'Community Agency Rev &amp; Exp'!D108</f>
        <v>5261.625</v>
      </c>
      <c r="E26" s="164"/>
      <c r="F26" s="158">
        <f>'Community Agency Rev &amp; Exp'!D108</f>
        <v>5261.625</v>
      </c>
    </row>
    <row r="27" spans="1:6" ht="12.75">
      <c r="A27" s="20" t="s">
        <v>3</v>
      </c>
      <c r="B27" s="163">
        <f>'School District Rev &amp; Exp'!D84</f>
        <v>5665</v>
      </c>
      <c r="C27" s="164"/>
      <c r="D27" s="158"/>
      <c r="E27" s="164"/>
      <c r="F27" s="158"/>
    </row>
    <row r="28" spans="1:6" ht="12.75">
      <c r="A28" s="20" t="s">
        <v>2</v>
      </c>
      <c r="B28" s="163">
        <f>'School District Rev &amp; Exp'!D86</f>
        <v>800</v>
      </c>
      <c r="C28" s="164">
        <f>'School District Rev &amp; Exp'!D87</f>
        <v>400</v>
      </c>
      <c r="D28" s="158">
        <f>'Community Agency Rev &amp; Exp'!D111</f>
        <v>400</v>
      </c>
      <c r="E28" s="164">
        <f>'School District Rev &amp; Exp'!D87</f>
        <v>400</v>
      </c>
      <c r="F28" s="158">
        <f>'Community Agency Rev &amp; Exp'!D111</f>
        <v>400</v>
      </c>
    </row>
    <row r="29" spans="1:6" ht="12.75">
      <c r="A29" s="20" t="s">
        <v>26</v>
      </c>
      <c r="B29" s="163">
        <f>'School District Rev &amp; Exp'!D91</f>
        <v>800</v>
      </c>
      <c r="C29" s="164">
        <f>'School District Rev &amp; Exp'!D94</f>
        <v>400</v>
      </c>
      <c r="D29" s="158">
        <f>'Community Agency Rev &amp; Exp'!D115</f>
        <v>400</v>
      </c>
      <c r="E29" s="164">
        <f>'School District Rev &amp; Exp'!D94</f>
        <v>400</v>
      </c>
      <c r="F29" s="158">
        <f>'Community Agency Rev &amp; Exp'!D115</f>
        <v>400</v>
      </c>
    </row>
    <row r="30" spans="1:6" ht="13.5" thickBot="1">
      <c r="A30" s="20" t="s">
        <v>27</v>
      </c>
      <c r="B30" s="165"/>
      <c r="C30" s="166">
        <f>D32</f>
        <v>26491.605</v>
      </c>
      <c r="D30" s="167"/>
      <c r="E30" s="166">
        <f>F32</f>
        <v>48953.605</v>
      </c>
      <c r="F30" s="167"/>
    </row>
    <row r="31" spans="1:6" ht="12.75">
      <c r="A31" s="20"/>
      <c r="B31" s="163"/>
      <c r="C31" s="164"/>
      <c r="D31" s="158"/>
      <c r="E31" s="164"/>
      <c r="F31" s="158"/>
    </row>
    <row r="32" spans="1:6" ht="12.75">
      <c r="A32" s="19" t="s">
        <v>180</v>
      </c>
      <c r="B32" s="168">
        <f>SUM(B16:B31)</f>
        <v>71604.55</v>
      </c>
      <c r="C32" s="169">
        <f>SUM(C16:C31)</f>
        <v>69040.155</v>
      </c>
      <c r="D32" s="174">
        <f>SUM(D16:D30)</f>
        <v>26491.605</v>
      </c>
      <c r="E32" s="175">
        <f>SUM(E16:E31)</f>
        <v>57436.155</v>
      </c>
      <c r="F32" s="174">
        <f>SUM(F16:F30)</f>
        <v>48953.605</v>
      </c>
    </row>
    <row r="33" spans="1:6" ht="12.75">
      <c r="A33" s="19"/>
      <c r="B33" s="168"/>
      <c r="C33" s="175"/>
      <c r="D33" s="158"/>
      <c r="E33" s="175"/>
      <c r="F33" s="158"/>
    </row>
    <row r="34" spans="1:6" ht="12.75">
      <c r="A34" s="19" t="s">
        <v>182</v>
      </c>
      <c r="B34" s="168"/>
      <c r="C34" s="175"/>
      <c r="D34" s="174">
        <f>D32/17</f>
        <v>1558.329705882353</v>
      </c>
      <c r="E34" s="175"/>
      <c r="F34" s="174">
        <f>F32/17</f>
        <v>2879.6238235294118</v>
      </c>
    </row>
    <row r="35" spans="1:6" ht="12.75">
      <c r="A35" s="19"/>
      <c r="B35" s="168"/>
      <c r="C35" s="175"/>
      <c r="D35" s="158"/>
      <c r="E35" s="175"/>
      <c r="F35" s="158"/>
    </row>
    <row r="36" spans="1:6" ht="13.5" thickBot="1">
      <c r="A36" s="42" t="s">
        <v>183</v>
      </c>
      <c r="B36" s="176">
        <f>B32/17</f>
        <v>4212.032352941176</v>
      </c>
      <c r="C36" s="177">
        <f>C32/17</f>
        <v>4061.185588235294</v>
      </c>
      <c r="D36" s="178"/>
      <c r="E36" s="177">
        <f>E32/17</f>
        <v>3378.5973529411763</v>
      </c>
      <c r="F36" s="178"/>
    </row>
  </sheetData>
  <sheetProtection/>
  <mergeCells count="5">
    <mergeCell ref="A1:F1"/>
    <mergeCell ref="C2:D2"/>
    <mergeCell ref="E2:F2"/>
    <mergeCell ref="C3:D3"/>
    <mergeCell ref="E3:F3"/>
  </mergeCells>
  <printOptions/>
  <pageMargins left="0.75" right="0.75" top="1" bottom="1" header="0.5" footer="0.5"/>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G94"/>
  <sheetViews>
    <sheetView zoomScalePageLayoutView="0" workbookViewId="0" topLeftCell="A1">
      <selection activeCell="A1" sqref="A1:D94"/>
    </sheetView>
  </sheetViews>
  <sheetFormatPr defaultColWidth="9.140625" defaultRowHeight="12.75"/>
  <cols>
    <col min="1" max="1" width="43.421875" style="0" customWidth="1"/>
    <col min="2" max="2" width="4.28125" style="0" customWidth="1"/>
    <col min="3" max="4" width="13.421875" style="0" customWidth="1"/>
  </cols>
  <sheetData>
    <row r="1" spans="1:4" ht="18.75" thickBot="1">
      <c r="A1" s="181" t="s">
        <v>50</v>
      </c>
      <c r="B1" s="182"/>
      <c r="C1" s="182"/>
      <c r="D1" s="206"/>
    </row>
    <row r="2" spans="1:4" ht="18.75" thickBot="1">
      <c r="A2" s="181" t="s">
        <v>52</v>
      </c>
      <c r="B2" s="182"/>
      <c r="C2" s="182"/>
      <c r="D2" s="183"/>
    </row>
    <row r="3" spans="1:4" ht="12.75">
      <c r="A3" s="19" t="s">
        <v>102</v>
      </c>
      <c r="B3" s="2"/>
      <c r="C3" s="2"/>
      <c r="D3" s="4"/>
    </row>
    <row r="4" spans="1:4" ht="12.75">
      <c r="A4" s="20" t="s">
        <v>53</v>
      </c>
      <c r="B4" s="2"/>
      <c r="C4" s="2"/>
      <c r="D4" s="4"/>
    </row>
    <row r="5" spans="1:4" ht="12.75">
      <c r="A5" s="20" t="s">
        <v>78</v>
      </c>
      <c r="B5" s="2"/>
      <c r="C5" s="101">
        <v>8400</v>
      </c>
      <c r="D5" s="4"/>
    </row>
    <row r="6" spans="1:4" ht="12.75">
      <c r="A6" s="20" t="s">
        <v>79</v>
      </c>
      <c r="B6" s="37" t="s">
        <v>54</v>
      </c>
      <c r="C6" s="102">
        <v>0.6</v>
      </c>
      <c r="D6" s="4"/>
    </row>
    <row r="7" spans="1:4" ht="13.5" thickBot="1">
      <c r="A7" s="20" t="s">
        <v>76</v>
      </c>
      <c r="B7" s="37" t="s">
        <v>54</v>
      </c>
      <c r="C7" s="103">
        <v>17</v>
      </c>
      <c r="D7" s="4"/>
    </row>
    <row r="8" spans="1:4" ht="12.75">
      <c r="A8" s="19" t="s">
        <v>103</v>
      </c>
      <c r="B8" s="38" t="s">
        <v>55</v>
      </c>
      <c r="C8" s="104">
        <f>C5*C6*C7</f>
        <v>85680</v>
      </c>
      <c r="D8" s="4"/>
    </row>
    <row r="9" spans="1:4" ht="12.75">
      <c r="A9" s="20"/>
      <c r="B9" s="38"/>
      <c r="C9" s="39"/>
      <c r="D9" s="4"/>
    </row>
    <row r="10" spans="1:4" ht="13.5" thickBot="1">
      <c r="A10" s="20" t="s">
        <v>144</v>
      </c>
      <c r="B10" s="37" t="s">
        <v>54</v>
      </c>
      <c r="C10" s="155">
        <v>0.66245</v>
      </c>
      <c r="D10" s="4"/>
    </row>
    <row r="11" spans="1:4" ht="12.75">
      <c r="A11" s="19" t="s">
        <v>145</v>
      </c>
      <c r="B11" s="38" t="s">
        <v>55</v>
      </c>
      <c r="C11" s="41"/>
      <c r="D11" s="105">
        <f>ROUND(C8*C10,0)</f>
        <v>56759</v>
      </c>
    </row>
    <row r="12" spans="1:4" ht="13.5" thickBot="1">
      <c r="A12" s="20" t="s">
        <v>147</v>
      </c>
      <c r="B12" s="40" t="s">
        <v>54</v>
      </c>
      <c r="C12" s="155">
        <v>0.33745</v>
      </c>
      <c r="D12" s="4"/>
    </row>
    <row r="13" spans="1:4" ht="12.75">
      <c r="A13" s="19" t="s">
        <v>146</v>
      </c>
      <c r="B13" s="38" t="s">
        <v>55</v>
      </c>
      <c r="C13" s="41"/>
      <c r="D13" s="105">
        <f>ROUND(C8*C12,0)</f>
        <v>28913</v>
      </c>
    </row>
    <row r="14" spans="1:4" ht="12.75">
      <c r="A14" s="20"/>
      <c r="B14" s="2"/>
      <c r="C14" s="2"/>
      <c r="D14" s="4"/>
    </row>
    <row r="15" spans="1:4" ht="13.5" thickBot="1">
      <c r="A15" s="42" t="s">
        <v>103</v>
      </c>
      <c r="B15" s="43"/>
      <c r="C15" s="24"/>
      <c r="D15" s="106">
        <f>SUM(D11:D14)</f>
        <v>85672</v>
      </c>
    </row>
    <row r="16" spans="1:4" ht="18.75" thickBot="1">
      <c r="A16" s="181" t="s">
        <v>19</v>
      </c>
      <c r="B16" s="182"/>
      <c r="C16" s="182"/>
      <c r="D16" s="183"/>
    </row>
    <row r="17" spans="1:4" ht="12.75">
      <c r="A17" s="19" t="s">
        <v>56</v>
      </c>
      <c r="B17" s="18"/>
      <c r="C17" s="2"/>
      <c r="D17" s="4"/>
    </row>
    <row r="18" spans="1:4" ht="12.75">
      <c r="A18" s="20" t="s">
        <v>59</v>
      </c>
      <c r="B18" s="2"/>
      <c r="C18" s="107">
        <v>53460</v>
      </c>
      <c r="D18" s="4"/>
    </row>
    <row r="19" spans="1:4" ht="13.5" thickBot="1">
      <c r="A19" s="20" t="s">
        <v>57</v>
      </c>
      <c r="B19" s="37" t="s">
        <v>54</v>
      </c>
      <c r="C19" s="24">
        <v>0.5</v>
      </c>
      <c r="D19" s="4"/>
    </row>
    <row r="20" spans="1:4" ht="12.75">
      <c r="A20" s="19" t="s">
        <v>60</v>
      </c>
      <c r="B20" s="38" t="s">
        <v>55</v>
      </c>
      <c r="C20" s="2"/>
      <c r="D20" s="105">
        <f>C18*C19</f>
        <v>26730</v>
      </c>
    </row>
    <row r="21" spans="1:4" ht="12.75">
      <c r="A21" s="20"/>
      <c r="B21" s="37"/>
      <c r="C21" s="2"/>
      <c r="D21" s="27"/>
    </row>
    <row r="22" spans="1:4" ht="12.75">
      <c r="A22" s="20" t="s">
        <v>58</v>
      </c>
      <c r="B22" s="37"/>
      <c r="C22" s="107">
        <v>17000</v>
      </c>
      <c r="D22" s="27"/>
    </row>
    <row r="23" spans="1:4" ht="13.5" thickBot="1">
      <c r="A23" s="20" t="s">
        <v>57</v>
      </c>
      <c r="B23" s="37" t="s">
        <v>54</v>
      </c>
      <c r="C23" s="24">
        <v>0.5</v>
      </c>
      <c r="D23" s="4"/>
    </row>
    <row r="24" spans="1:4" ht="12.75">
      <c r="A24" s="19" t="s">
        <v>61</v>
      </c>
      <c r="B24" s="45" t="s">
        <v>55</v>
      </c>
      <c r="C24" s="2"/>
      <c r="D24" s="105">
        <f>C22*C23</f>
        <v>8500</v>
      </c>
    </row>
    <row r="25" spans="1:4" ht="12.75">
      <c r="A25" s="20"/>
      <c r="B25" s="2"/>
      <c r="C25" s="2"/>
      <c r="D25" s="27"/>
    </row>
    <row r="26" spans="1:4" ht="13.5" thickBot="1">
      <c r="A26" s="42" t="s">
        <v>120</v>
      </c>
      <c r="B26" s="24"/>
      <c r="C26" s="24"/>
      <c r="D26" s="106">
        <f>SUM(D20:D24)</f>
        <v>35230</v>
      </c>
    </row>
    <row r="27" spans="1:4" ht="12.75">
      <c r="A27" s="49" t="s">
        <v>65</v>
      </c>
      <c r="B27" s="2"/>
      <c r="C27" s="2"/>
      <c r="D27" s="27"/>
    </row>
    <row r="28" spans="1:4" ht="12.75">
      <c r="A28" s="20" t="s">
        <v>60</v>
      </c>
      <c r="B28" s="2"/>
      <c r="C28" s="108">
        <f>D20</f>
        <v>26730</v>
      </c>
      <c r="D28" s="27"/>
    </row>
    <row r="29" spans="1:4" ht="13.5" thickBot="1">
      <c r="A29" s="20" t="s">
        <v>62</v>
      </c>
      <c r="B29" s="37" t="s">
        <v>54</v>
      </c>
      <c r="C29" s="95">
        <v>0.0765</v>
      </c>
      <c r="D29" s="27"/>
    </row>
    <row r="30" spans="1:4" ht="12.75">
      <c r="A30" s="46" t="s">
        <v>63</v>
      </c>
      <c r="B30" s="38" t="s">
        <v>55</v>
      </c>
      <c r="C30" s="2"/>
      <c r="D30" s="109">
        <f>ROUND(C28*C29,0)</f>
        <v>2045</v>
      </c>
    </row>
    <row r="31" spans="1:4" ht="12.75">
      <c r="A31" s="20"/>
      <c r="B31" s="38"/>
      <c r="C31" s="2"/>
      <c r="D31" s="27"/>
    </row>
    <row r="32" spans="1:4" ht="12.75">
      <c r="A32" s="20" t="s">
        <v>148</v>
      </c>
      <c r="B32" s="2"/>
      <c r="C32" s="108">
        <f>D24</f>
        <v>8500</v>
      </c>
      <c r="D32" s="27"/>
    </row>
    <row r="33" spans="1:4" ht="13.5" thickBot="1">
      <c r="A33" s="20" t="s">
        <v>62</v>
      </c>
      <c r="B33" s="37" t="s">
        <v>54</v>
      </c>
      <c r="C33" s="95">
        <v>0.0765</v>
      </c>
      <c r="D33" s="27"/>
    </row>
    <row r="34" spans="1:4" ht="12.75">
      <c r="A34" s="46" t="s">
        <v>64</v>
      </c>
      <c r="B34" s="38" t="s">
        <v>55</v>
      </c>
      <c r="C34" s="2"/>
      <c r="D34" s="109">
        <f>ROUND(C32*C33,0)</f>
        <v>650</v>
      </c>
    </row>
    <row r="35" spans="1:4" ht="12.75">
      <c r="A35" s="20"/>
      <c r="B35" s="38"/>
      <c r="C35" s="2"/>
      <c r="D35" s="27"/>
    </row>
    <row r="36" spans="1:4" ht="13.5" thickBot="1">
      <c r="A36" s="90" t="s">
        <v>121</v>
      </c>
      <c r="B36" s="24"/>
      <c r="C36" s="24"/>
      <c r="D36" s="110">
        <f>SUM(D30:D34)</f>
        <v>2695</v>
      </c>
    </row>
    <row r="37" spans="1:4" ht="12.75">
      <c r="A37" s="19" t="s">
        <v>1</v>
      </c>
      <c r="B37" s="2"/>
      <c r="C37" s="2"/>
      <c r="D37" s="27"/>
    </row>
    <row r="38" spans="1:4" ht="12.75">
      <c r="A38" s="20" t="s">
        <v>66</v>
      </c>
      <c r="B38" s="38"/>
      <c r="C38" s="107">
        <v>1537</v>
      </c>
      <c r="D38" s="27"/>
    </row>
    <row r="39" spans="1:4" ht="12.75">
      <c r="A39" s="20" t="s">
        <v>67</v>
      </c>
      <c r="B39" s="38" t="s">
        <v>71</v>
      </c>
      <c r="C39" s="111">
        <v>8347</v>
      </c>
      <c r="D39" s="27"/>
    </row>
    <row r="40" spans="1:4" ht="12.75">
      <c r="A40" s="20" t="s">
        <v>68</v>
      </c>
      <c r="B40" s="38" t="s">
        <v>71</v>
      </c>
      <c r="C40" s="111">
        <v>608</v>
      </c>
      <c r="D40" s="27"/>
    </row>
    <row r="41" spans="1:4" ht="12.75">
      <c r="A41" s="20" t="s">
        <v>69</v>
      </c>
      <c r="B41" s="38" t="s">
        <v>71</v>
      </c>
      <c r="C41" s="111">
        <v>44</v>
      </c>
      <c r="D41" s="27"/>
    </row>
    <row r="42" spans="1:4" ht="13.5" thickBot="1">
      <c r="A42" s="20" t="s">
        <v>70</v>
      </c>
      <c r="B42" s="38" t="s">
        <v>71</v>
      </c>
      <c r="C42" s="112">
        <v>45</v>
      </c>
      <c r="D42" s="27"/>
    </row>
    <row r="43" spans="1:4" ht="12.75">
      <c r="A43" s="19" t="s">
        <v>72</v>
      </c>
      <c r="B43" s="45" t="s">
        <v>55</v>
      </c>
      <c r="C43" s="118">
        <f>SUM(C38:C42)</f>
        <v>10581</v>
      </c>
      <c r="D43" s="27"/>
    </row>
    <row r="44" spans="1:4" ht="12.75">
      <c r="A44" s="20" t="s">
        <v>57</v>
      </c>
      <c r="B44" s="40" t="s">
        <v>54</v>
      </c>
      <c r="C44" s="48">
        <v>0.5</v>
      </c>
      <c r="D44" s="27"/>
    </row>
    <row r="45" spans="1:4" ht="12.75">
      <c r="A45" s="19" t="s">
        <v>73</v>
      </c>
      <c r="B45" s="45" t="s">
        <v>55</v>
      </c>
      <c r="C45" s="2"/>
      <c r="D45" s="105">
        <f>ROUND(C43*C44,0)</f>
        <v>5291</v>
      </c>
    </row>
    <row r="46" spans="1:4" ht="12.75">
      <c r="A46" s="20"/>
      <c r="B46" s="2"/>
      <c r="C46" s="2"/>
      <c r="D46" s="27"/>
    </row>
    <row r="47" spans="1:4" ht="13.5" thickBot="1">
      <c r="A47" s="42" t="s">
        <v>119</v>
      </c>
      <c r="B47" s="24"/>
      <c r="C47" s="24"/>
      <c r="D47" s="106">
        <f>D45*2</f>
        <v>10582</v>
      </c>
    </row>
    <row r="48" spans="1:4" ht="12.75">
      <c r="A48" s="49" t="s">
        <v>29</v>
      </c>
      <c r="B48" s="21"/>
      <c r="C48" s="21"/>
      <c r="D48" s="50"/>
    </row>
    <row r="49" spans="1:7" ht="12.75">
      <c r="A49" s="22" t="s">
        <v>74</v>
      </c>
      <c r="B49" s="2"/>
      <c r="C49" s="107">
        <v>4000</v>
      </c>
      <c r="D49" s="51"/>
      <c r="G49" s="154"/>
    </row>
    <row r="50" spans="1:4" ht="13.5" thickBot="1">
      <c r="A50" s="42" t="s">
        <v>122</v>
      </c>
      <c r="B50" s="24"/>
      <c r="C50" s="24"/>
      <c r="D50" s="106">
        <v>500</v>
      </c>
    </row>
    <row r="51" spans="1:4" ht="12.75">
      <c r="A51" s="19" t="s">
        <v>24</v>
      </c>
      <c r="B51" s="2"/>
      <c r="C51" s="2"/>
      <c r="D51" s="47"/>
    </row>
    <row r="52" spans="1:4" ht="12.75">
      <c r="A52" s="22" t="s">
        <v>75</v>
      </c>
      <c r="B52" s="2"/>
      <c r="C52" s="113">
        <v>1</v>
      </c>
      <c r="D52" s="47"/>
    </row>
    <row r="53" spans="1:4" ht="12.75">
      <c r="A53" s="22" t="s">
        <v>76</v>
      </c>
      <c r="B53" s="37" t="s">
        <v>54</v>
      </c>
      <c r="C53" s="114">
        <f>C7</f>
        <v>17</v>
      </c>
      <c r="D53" s="47"/>
    </row>
    <row r="54" spans="1:4" ht="13.5" thickBot="1">
      <c r="A54" s="22" t="s">
        <v>77</v>
      </c>
      <c r="B54" s="37" t="s">
        <v>54</v>
      </c>
      <c r="C54" s="115">
        <v>175</v>
      </c>
      <c r="D54" s="47"/>
    </row>
    <row r="55" spans="1:4" ht="13.5" thickBot="1">
      <c r="A55" s="42" t="s">
        <v>123</v>
      </c>
      <c r="B55" s="53" t="s">
        <v>55</v>
      </c>
      <c r="C55" s="24"/>
      <c r="D55" s="106">
        <f>C52*C53*C54</f>
        <v>2975</v>
      </c>
    </row>
    <row r="56" spans="1:4" ht="12.75">
      <c r="A56" s="19" t="s">
        <v>80</v>
      </c>
      <c r="B56" s="38"/>
      <c r="C56" s="2"/>
      <c r="D56" s="52"/>
    </row>
    <row r="57" spans="1:4" ht="12.75">
      <c r="A57" s="20" t="s">
        <v>81</v>
      </c>
      <c r="B57" s="38"/>
      <c r="C57" s="107">
        <v>65000</v>
      </c>
      <c r="D57" s="52"/>
    </row>
    <row r="58" spans="1:4" ht="12.75">
      <c r="A58" s="20" t="s">
        <v>173</v>
      </c>
      <c r="B58" s="38" t="s">
        <v>71</v>
      </c>
      <c r="C58" s="111">
        <f>ROUND(C57*7.65%,0)</f>
        <v>4973</v>
      </c>
      <c r="D58" s="52"/>
    </row>
    <row r="59" spans="1:4" ht="13.5" thickBot="1">
      <c r="A59" s="20" t="s">
        <v>82</v>
      </c>
      <c r="B59" s="38" t="s">
        <v>71</v>
      </c>
      <c r="C59" s="116">
        <f>C43</f>
        <v>10581</v>
      </c>
      <c r="D59" s="52"/>
    </row>
    <row r="60" spans="1:4" ht="12.75">
      <c r="A60" s="19" t="s">
        <v>99</v>
      </c>
      <c r="B60" s="54" t="s">
        <v>55</v>
      </c>
      <c r="C60" s="118">
        <f>SUM(C57:C59)</f>
        <v>80554</v>
      </c>
      <c r="D60" s="52"/>
    </row>
    <row r="61" spans="1:4" ht="13.5" thickBot="1">
      <c r="A61" s="20" t="s">
        <v>83</v>
      </c>
      <c r="B61" s="37" t="s">
        <v>84</v>
      </c>
      <c r="C61" s="115">
        <v>40</v>
      </c>
      <c r="D61" s="52"/>
    </row>
    <row r="62" spans="1:4" ht="12.75">
      <c r="A62" s="56" t="s">
        <v>80</v>
      </c>
      <c r="B62" s="57" t="s">
        <v>55</v>
      </c>
      <c r="C62" s="44"/>
      <c r="D62" s="105">
        <f>ROUND(C60/C61,0)</f>
        <v>2014</v>
      </c>
    </row>
    <row r="63" spans="1:4" ht="12.75">
      <c r="A63" s="19" t="s">
        <v>5</v>
      </c>
      <c r="B63" s="2"/>
      <c r="C63" s="2"/>
      <c r="D63" s="27"/>
    </row>
    <row r="64" spans="1:4" ht="12.75">
      <c r="A64" s="22" t="s">
        <v>92</v>
      </c>
      <c r="B64" s="2"/>
      <c r="C64" s="2"/>
      <c r="D64" s="27"/>
    </row>
    <row r="65" spans="1:4" ht="12.75">
      <c r="A65" s="20" t="s">
        <v>86</v>
      </c>
      <c r="B65" s="2"/>
      <c r="C65" s="108">
        <f>D26</f>
        <v>35230</v>
      </c>
      <c r="D65" s="27"/>
    </row>
    <row r="66" spans="1:4" ht="13.5" thickBot="1">
      <c r="A66" s="20" t="s">
        <v>87</v>
      </c>
      <c r="B66" s="37" t="s">
        <v>54</v>
      </c>
      <c r="C66" s="117">
        <v>0.05</v>
      </c>
      <c r="D66" s="27"/>
    </row>
    <row r="67" spans="1:4" ht="13.5" thickBot="1">
      <c r="A67" s="42" t="s">
        <v>88</v>
      </c>
      <c r="B67" s="53" t="s">
        <v>55</v>
      </c>
      <c r="C67" s="24"/>
      <c r="D67" s="110">
        <f>ROUND(C65*C66,0)</f>
        <v>1762</v>
      </c>
    </row>
    <row r="68" spans="1:4" ht="12.75">
      <c r="A68" s="19" t="s">
        <v>97</v>
      </c>
      <c r="B68" s="2"/>
      <c r="C68" s="2"/>
      <c r="D68" s="27"/>
    </row>
    <row r="69" spans="1:4" ht="12.75">
      <c r="A69" s="20" t="s">
        <v>89</v>
      </c>
      <c r="B69" s="2"/>
      <c r="C69" s="108">
        <f>C18</f>
        <v>53460</v>
      </c>
      <c r="D69" s="27"/>
    </row>
    <row r="70" spans="1:4" ht="12.75">
      <c r="A70" s="20" t="s">
        <v>173</v>
      </c>
      <c r="B70" s="38" t="s">
        <v>71</v>
      </c>
      <c r="C70" s="111">
        <f>ROUND(C69*7.65%,0)</f>
        <v>4090</v>
      </c>
      <c r="D70" s="27"/>
    </row>
    <row r="71" spans="1:4" ht="13.5" thickBot="1">
      <c r="A71" s="20" t="s">
        <v>82</v>
      </c>
      <c r="B71" s="38" t="s">
        <v>71</v>
      </c>
      <c r="C71" s="116">
        <f>C43</f>
        <v>10581</v>
      </c>
      <c r="D71" s="27"/>
    </row>
    <row r="72" spans="1:4" ht="12.75">
      <c r="A72" s="19" t="s">
        <v>99</v>
      </c>
      <c r="B72" s="54" t="s">
        <v>55</v>
      </c>
      <c r="C72" s="119">
        <f>SUM(C69:C71)</f>
        <v>68131</v>
      </c>
      <c r="D72" s="27"/>
    </row>
    <row r="73" spans="1:4" ht="13.5" thickBot="1">
      <c r="A73" s="20" t="s">
        <v>90</v>
      </c>
      <c r="B73" s="37" t="s">
        <v>84</v>
      </c>
      <c r="C73" s="115">
        <v>20</v>
      </c>
      <c r="D73" s="27"/>
    </row>
    <row r="74" spans="1:4" ht="13.5" thickBot="1">
      <c r="A74" s="42" t="s">
        <v>85</v>
      </c>
      <c r="B74" s="53" t="s">
        <v>55</v>
      </c>
      <c r="C74" s="24"/>
      <c r="D74" s="106">
        <f>C72/C73</f>
        <v>3406.55</v>
      </c>
    </row>
    <row r="75" spans="1:4" ht="12.75">
      <c r="A75" s="19" t="s">
        <v>91</v>
      </c>
      <c r="B75" s="38"/>
      <c r="C75" s="2"/>
      <c r="D75" s="27"/>
    </row>
    <row r="76" spans="1:4" ht="12.75">
      <c r="A76" s="20" t="s">
        <v>93</v>
      </c>
      <c r="B76" s="2"/>
      <c r="C76" s="2"/>
      <c r="D76" s="27"/>
    </row>
    <row r="77" spans="1:4" ht="12.75">
      <c r="A77" s="20" t="s">
        <v>94</v>
      </c>
      <c r="B77" s="2"/>
      <c r="C77" s="120">
        <v>900</v>
      </c>
      <c r="D77" s="27"/>
    </row>
    <row r="78" spans="1:4" ht="12.75">
      <c r="A78" s="20" t="s">
        <v>95</v>
      </c>
      <c r="B78" s="37" t="s">
        <v>54</v>
      </c>
      <c r="C78" s="121">
        <v>11.5</v>
      </c>
      <c r="D78" s="27"/>
    </row>
    <row r="79" spans="1:4" ht="13.5" thickBot="1">
      <c r="A79" s="20" t="s">
        <v>57</v>
      </c>
      <c r="B79" s="37" t="s">
        <v>54</v>
      </c>
      <c r="C79" s="115">
        <v>0.5</v>
      </c>
      <c r="D79" s="27"/>
    </row>
    <row r="80" spans="1:4" ht="13.5" thickBot="1">
      <c r="A80" s="42" t="s">
        <v>96</v>
      </c>
      <c r="B80" s="53" t="s">
        <v>55</v>
      </c>
      <c r="C80" s="24"/>
      <c r="D80" s="106">
        <f>C77*C78*C79</f>
        <v>5175</v>
      </c>
    </row>
    <row r="81" spans="1:4" ht="12.75">
      <c r="A81" s="19" t="s">
        <v>3</v>
      </c>
      <c r="B81" s="2"/>
      <c r="C81" s="2"/>
      <c r="D81" s="27"/>
    </row>
    <row r="82" spans="1:4" ht="12.75">
      <c r="A82" s="22" t="s">
        <v>149</v>
      </c>
      <c r="B82" s="2"/>
      <c r="C82" s="122">
        <v>32.37</v>
      </c>
      <c r="D82" s="27"/>
    </row>
    <row r="83" spans="1:4" ht="13.5" thickBot="1">
      <c r="A83" s="22" t="s">
        <v>77</v>
      </c>
      <c r="B83" s="37" t="s">
        <v>54</v>
      </c>
      <c r="C83" s="115">
        <v>175</v>
      </c>
      <c r="D83" s="27"/>
    </row>
    <row r="84" spans="1:4" ht="13.5" thickBot="1">
      <c r="A84" s="42" t="s">
        <v>98</v>
      </c>
      <c r="B84" s="58" t="s">
        <v>55</v>
      </c>
      <c r="C84" s="24"/>
      <c r="D84" s="106">
        <f>ROUND(C82*C83,0)</f>
        <v>5665</v>
      </c>
    </row>
    <row r="85" spans="1:4" ht="12.75">
      <c r="A85" s="49" t="s">
        <v>2</v>
      </c>
      <c r="B85" s="92"/>
      <c r="C85" s="21"/>
      <c r="D85" s="93"/>
    </row>
    <row r="86" spans="1:4" ht="12.75">
      <c r="A86" s="19" t="s">
        <v>150</v>
      </c>
      <c r="B86" s="45"/>
      <c r="C86" s="2"/>
      <c r="D86" s="105">
        <v>800</v>
      </c>
    </row>
    <row r="87" spans="1:4" ht="13.5" thickBot="1">
      <c r="A87" s="42" t="s">
        <v>151</v>
      </c>
      <c r="B87" s="24"/>
      <c r="C87" s="24"/>
      <c r="D87" s="106">
        <v>400</v>
      </c>
    </row>
    <row r="88" spans="1:4" ht="12.75">
      <c r="A88" s="19" t="s">
        <v>26</v>
      </c>
      <c r="B88" s="2"/>
      <c r="C88" s="2"/>
      <c r="D88" s="59"/>
    </row>
    <row r="89" spans="1:4" ht="12.75">
      <c r="A89" s="22" t="s">
        <v>174</v>
      </c>
      <c r="B89" s="2"/>
      <c r="C89" s="107">
        <v>100</v>
      </c>
      <c r="D89" s="59"/>
    </row>
    <row r="90" spans="1:4" ht="13.5" thickBot="1">
      <c r="A90" s="22" t="s">
        <v>175</v>
      </c>
      <c r="B90" s="37" t="s">
        <v>54</v>
      </c>
      <c r="C90" s="103">
        <v>8</v>
      </c>
      <c r="D90" s="59"/>
    </row>
    <row r="91" spans="1:4" ht="12.75">
      <c r="A91" s="19" t="s">
        <v>176</v>
      </c>
      <c r="B91" s="45" t="s">
        <v>55</v>
      </c>
      <c r="C91" s="2"/>
      <c r="D91" s="123">
        <f>C89*C90</f>
        <v>800</v>
      </c>
    </row>
    <row r="92" spans="1:4" ht="12.75">
      <c r="A92" s="22" t="s">
        <v>174</v>
      </c>
      <c r="B92" s="2"/>
      <c r="C92" s="107">
        <v>100</v>
      </c>
      <c r="D92" s="59"/>
    </row>
    <row r="93" spans="1:4" ht="13.5" thickBot="1">
      <c r="A93" s="22" t="s">
        <v>177</v>
      </c>
      <c r="B93" s="37" t="s">
        <v>54</v>
      </c>
      <c r="C93" s="103">
        <v>4</v>
      </c>
      <c r="D93" s="59"/>
    </row>
    <row r="94" spans="1:4" ht="13.5" thickBot="1">
      <c r="A94" s="42" t="s">
        <v>176</v>
      </c>
      <c r="B94" s="58" t="s">
        <v>55</v>
      </c>
      <c r="C94" s="24"/>
      <c r="D94" s="110">
        <f>C92*C93</f>
        <v>400</v>
      </c>
    </row>
  </sheetData>
  <sheetProtection/>
  <mergeCells count="3">
    <mergeCell ref="A1:D1"/>
    <mergeCell ref="A2:D2"/>
    <mergeCell ref="A16:D16"/>
  </mergeCells>
  <printOptions/>
  <pageMargins left="0.75" right="0.75" top="1" bottom="1" header="0.5" footer="0.5"/>
  <pageSetup horizontalDpi="600" verticalDpi="600" orientation="portrait" r:id="rId1"/>
  <rowBreaks count="1" manualBreakCount="1">
    <brk id="50" max="3" man="1"/>
  </rowBreaks>
</worksheet>
</file>

<file path=xl/worksheets/sheet5.xml><?xml version="1.0" encoding="utf-8"?>
<worksheet xmlns="http://schemas.openxmlformats.org/spreadsheetml/2006/main" xmlns:r="http://schemas.openxmlformats.org/officeDocument/2006/relationships">
  <dimension ref="A1:K119"/>
  <sheetViews>
    <sheetView zoomScalePageLayoutView="0" workbookViewId="0" topLeftCell="A46">
      <selection activeCell="A78" sqref="A78"/>
    </sheetView>
  </sheetViews>
  <sheetFormatPr defaultColWidth="9.140625" defaultRowHeight="12.75"/>
  <cols>
    <col min="1" max="1" width="45.28125" style="0" customWidth="1"/>
    <col min="2" max="2" width="4.28125" style="0" customWidth="1"/>
    <col min="3" max="4" width="13.421875" style="0" customWidth="1"/>
    <col min="10" max="10" width="13.57421875" style="0" bestFit="1" customWidth="1"/>
  </cols>
  <sheetData>
    <row r="1" spans="1:4" ht="18.75" thickBot="1">
      <c r="A1" s="207" t="s">
        <v>51</v>
      </c>
      <c r="B1" s="208"/>
      <c r="C1" s="208"/>
      <c r="D1" s="209"/>
    </row>
    <row r="2" spans="1:4" ht="18.75" thickBot="1">
      <c r="A2" s="181" t="s">
        <v>52</v>
      </c>
      <c r="B2" s="182"/>
      <c r="C2" s="182"/>
      <c r="D2" s="183"/>
    </row>
    <row r="3" spans="1:4" ht="12.75">
      <c r="A3" s="19" t="s">
        <v>11</v>
      </c>
      <c r="B3" s="2"/>
      <c r="C3" s="2"/>
      <c r="D3" s="4"/>
    </row>
    <row r="4" spans="1:4" ht="12.75">
      <c r="A4" s="20" t="s">
        <v>104</v>
      </c>
      <c r="B4" s="2"/>
      <c r="C4" s="2"/>
      <c r="D4" s="4"/>
    </row>
    <row r="5" spans="1:11" ht="12.75">
      <c r="A5" s="19" t="s">
        <v>12</v>
      </c>
      <c r="B5" s="2"/>
      <c r="C5" s="60"/>
      <c r="D5" s="4"/>
      <c r="F5" s="62"/>
      <c r="G5" s="62"/>
      <c r="H5" s="62"/>
      <c r="I5" s="62"/>
      <c r="J5" s="62"/>
      <c r="K5" s="62"/>
    </row>
    <row r="6" spans="1:11" ht="25.5" customHeight="1">
      <c r="A6" s="213" t="s">
        <v>105</v>
      </c>
      <c r="B6" s="214"/>
      <c r="C6" s="214"/>
      <c r="D6" s="215"/>
      <c r="F6" s="64"/>
      <c r="G6" s="65"/>
      <c r="H6" s="65"/>
      <c r="I6" s="65"/>
      <c r="J6" s="65"/>
      <c r="K6" s="65"/>
    </row>
    <row r="7" spans="1:11" ht="12.75">
      <c r="A7" s="19" t="s">
        <v>13</v>
      </c>
      <c r="B7" s="62"/>
      <c r="C7" s="63"/>
      <c r="D7" s="4"/>
      <c r="F7" s="66"/>
      <c r="G7" s="66"/>
      <c r="H7" s="66"/>
      <c r="I7" s="66"/>
      <c r="J7" s="66"/>
      <c r="K7" s="66"/>
    </row>
    <row r="8" spans="1:11" ht="38.25" customHeight="1" thickBot="1">
      <c r="A8" s="213" t="s">
        <v>106</v>
      </c>
      <c r="B8" s="214"/>
      <c r="C8" s="214"/>
      <c r="D8" s="215"/>
      <c r="F8" s="62"/>
      <c r="G8" s="62"/>
      <c r="H8" s="62"/>
      <c r="I8" s="62"/>
      <c r="J8" s="62"/>
      <c r="K8" s="62"/>
    </row>
    <row r="9" spans="1:11" ht="18.75" thickBot="1">
      <c r="A9" s="181" t="s">
        <v>19</v>
      </c>
      <c r="B9" s="182"/>
      <c r="C9" s="182"/>
      <c r="D9" s="183"/>
      <c r="F9" s="62"/>
      <c r="G9" s="62"/>
      <c r="H9" s="62"/>
      <c r="I9" s="62"/>
      <c r="J9" s="62"/>
      <c r="K9" s="62"/>
    </row>
    <row r="10" spans="1:11" ht="12.75">
      <c r="A10" s="19" t="s">
        <v>56</v>
      </c>
      <c r="B10" s="18"/>
      <c r="C10" s="2"/>
      <c r="D10" s="4"/>
      <c r="F10" s="62"/>
      <c r="G10" s="62"/>
      <c r="H10" s="62"/>
      <c r="I10" s="62"/>
      <c r="J10" s="62"/>
      <c r="K10" s="62"/>
    </row>
    <row r="11" spans="1:11" ht="15.75">
      <c r="A11" s="20" t="s">
        <v>107</v>
      </c>
      <c r="B11" s="2"/>
      <c r="C11" s="113">
        <v>20</v>
      </c>
      <c r="D11" s="4"/>
      <c r="F11" s="64"/>
      <c r="G11" s="65"/>
      <c r="H11" s="65"/>
      <c r="I11" s="65"/>
      <c r="J11" s="64"/>
      <c r="K11" s="64"/>
    </row>
    <row r="12" spans="1:4" ht="25.5">
      <c r="A12" s="61" t="s">
        <v>108</v>
      </c>
      <c r="B12" s="37" t="s">
        <v>54</v>
      </c>
      <c r="C12" s="124">
        <v>188</v>
      </c>
      <c r="D12" s="4"/>
    </row>
    <row r="13" spans="1:4" ht="13.5" thickBot="1">
      <c r="A13" s="20" t="s">
        <v>109</v>
      </c>
      <c r="B13" s="37" t="s">
        <v>54</v>
      </c>
      <c r="C13" s="115">
        <v>4</v>
      </c>
      <c r="D13" s="4"/>
    </row>
    <row r="14" spans="1:4" ht="12.75">
      <c r="A14" s="19" t="s">
        <v>60</v>
      </c>
      <c r="B14" s="38" t="s">
        <v>55</v>
      </c>
      <c r="C14" s="2"/>
      <c r="D14" s="105">
        <f>C11*C12*C13</f>
        <v>15040</v>
      </c>
    </row>
    <row r="15" spans="1:4" ht="12.75">
      <c r="A15" s="20"/>
      <c r="B15" s="37"/>
      <c r="C15" s="2"/>
      <c r="D15" s="27"/>
    </row>
    <row r="16" spans="1:4" ht="12.75">
      <c r="A16" s="20" t="s">
        <v>110</v>
      </c>
      <c r="B16" s="2"/>
      <c r="C16" s="113">
        <v>13</v>
      </c>
      <c r="D16" s="4"/>
    </row>
    <row r="17" spans="1:4" ht="25.5">
      <c r="A17" s="61" t="s">
        <v>108</v>
      </c>
      <c r="B17" s="37" t="s">
        <v>54</v>
      </c>
      <c r="C17" s="124">
        <v>188</v>
      </c>
      <c r="D17" s="4"/>
    </row>
    <row r="18" spans="1:4" ht="13.5" thickBot="1">
      <c r="A18" s="20" t="s">
        <v>109</v>
      </c>
      <c r="B18" s="37" t="s">
        <v>54</v>
      </c>
      <c r="C18" s="115">
        <v>4</v>
      </c>
      <c r="D18" s="4"/>
    </row>
    <row r="19" spans="1:4" ht="12.75">
      <c r="A19" s="19" t="s">
        <v>117</v>
      </c>
      <c r="B19" s="38" t="s">
        <v>55</v>
      </c>
      <c r="C19" s="2"/>
      <c r="D19" s="105">
        <f>C16*C17*C18</f>
        <v>9776</v>
      </c>
    </row>
    <row r="20" spans="1:4" ht="12.75">
      <c r="A20" s="20"/>
      <c r="B20" s="2"/>
      <c r="C20" s="2"/>
      <c r="D20" s="27"/>
    </row>
    <row r="21" spans="1:4" ht="13.5" thickBot="1">
      <c r="A21" s="42" t="s">
        <v>124</v>
      </c>
      <c r="B21" s="24"/>
      <c r="C21" s="24"/>
      <c r="D21" s="106">
        <f>SUM(D14:D19)</f>
        <v>24816</v>
      </c>
    </row>
    <row r="22" spans="1:11" ht="15.75">
      <c r="A22" s="49" t="s">
        <v>111</v>
      </c>
      <c r="B22" s="2"/>
      <c r="C22" s="2"/>
      <c r="D22" s="27"/>
      <c r="F22" s="64"/>
      <c r="G22" s="65"/>
      <c r="H22" s="65"/>
      <c r="I22" s="65"/>
      <c r="J22" s="65"/>
      <c r="K22" s="65"/>
    </row>
    <row r="23" spans="1:11" ht="12.75">
      <c r="A23" s="20" t="s">
        <v>62</v>
      </c>
      <c r="B23" s="2"/>
      <c r="C23" s="153">
        <v>0.0765</v>
      </c>
      <c r="D23" s="27"/>
      <c r="F23" s="69"/>
      <c r="G23" s="69"/>
      <c r="H23" s="69"/>
      <c r="I23" s="70"/>
      <c r="J23" s="69"/>
      <c r="K23" s="62"/>
    </row>
    <row r="24" spans="1:11" ht="12.75">
      <c r="A24" s="20" t="s">
        <v>112</v>
      </c>
      <c r="B24" s="38" t="s">
        <v>71</v>
      </c>
      <c r="C24" s="125">
        <v>0.011</v>
      </c>
      <c r="D24" s="27"/>
      <c r="F24" s="69"/>
      <c r="G24" s="69"/>
      <c r="H24" s="69"/>
      <c r="I24" s="70"/>
      <c r="J24" s="69"/>
      <c r="K24" s="62"/>
    </row>
    <row r="25" spans="1:11" ht="12.75">
      <c r="A25" s="20" t="s">
        <v>113</v>
      </c>
      <c r="B25" s="38" t="s">
        <v>71</v>
      </c>
      <c r="C25" s="125">
        <v>0.008</v>
      </c>
      <c r="D25" s="27"/>
      <c r="F25" s="69"/>
      <c r="G25" s="69"/>
      <c r="H25" s="69"/>
      <c r="I25" s="70"/>
      <c r="J25" s="69"/>
      <c r="K25" s="62"/>
    </row>
    <row r="26" spans="1:11" ht="13.5" thickBot="1">
      <c r="A26" s="20" t="s">
        <v>114</v>
      </c>
      <c r="B26" s="38" t="s">
        <v>71</v>
      </c>
      <c r="C26" s="126">
        <v>0.008</v>
      </c>
      <c r="D26" s="27"/>
      <c r="F26" s="69"/>
      <c r="G26" s="69"/>
      <c r="H26" s="69"/>
      <c r="I26" s="70"/>
      <c r="J26" s="69"/>
      <c r="K26" s="62"/>
    </row>
    <row r="27" spans="1:11" ht="12.75">
      <c r="A27" s="46" t="s">
        <v>115</v>
      </c>
      <c r="B27" s="38" t="s">
        <v>55</v>
      </c>
      <c r="C27" s="127">
        <f>SUM(C23:C26)</f>
        <v>0.10350000000000001</v>
      </c>
      <c r="D27" s="68"/>
      <c r="F27" s="69"/>
      <c r="G27" s="69"/>
      <c r="H27" s="69"/>
      <c r="I27" s="70"/>
      <c r="J27" s="69"/>
      <c r="K27" s="62"/>
    </row>
    <row r="28" spans="1:11" ht="13.5" thickBot="1">
      <c r="A28" s="20" t="s">
        <v>60</v>
      </c>
      <c r="B28" s="37" t="s">
        <v>54</v>
      </c>
      <c r="C28" s="128">
        <f>D14</f>
        <v>15040</v>
      </c>
      <c r="D28" s="67"/>
      <c r="F28" s="69"/>
      <c r="G28" s="69"/>
      <c r="H28" s="69"/>
      <c r="I28" s="70"/>
      <c r="J28" s="69"/>
      <c r="K28" s="62"/>
    </row>
    <row r="29" spans="1:11" ht="12.75">
      <c r="A29" s="46" t="s">
        <v>116</v>
      </c>
      <c r="B29" s="38" t="s">
        <v>55</v>
      </c>
      <c r="C29" s="2"/>
      <c r="D29" s="105">
        <f>ROUND(C27*C28,0)</f>
        <v>1557</v>
      </c>
      <c r="F29" s="62"/>
      <c r="G29" s="62"/>
      <c r="H29" s="62"/>
      <c r="I29" s="62"/>
      <c r="J29" s="62"/>
      <c r="K29" s="62"/>
    </row>
    <row r="30" spans="1:11" ht="12.75">
      <c r="A30" s="20"/>
      <c r="B30" s="38"/>
      <c r="C30" s="2"/>
      <c r="D30" s="27"/>
      <c r="F30" s="62"/>
      <c r="G30" s="62"/>
      <c r="H30" s="62"/>
      <c r="I30" s="62"/>
      <c r="J30" s="62"/>
      <c r="K30" s="62"/>
    </row>
    <row r="31" spans="1:11" ht="12.75">
      <c r="A31" s="91" t="s">
        <v>115</v>
      </c>
      <c r="B31" s="38"/>
      <c r="C31" s="129">
        <f>C27</f>
        <v>0.10350000000000001</v>
      </c>
      <c r="D31" s="27"/>
      <c r="F31" s="62"/>
      <c r="G31" s="62"/>
      <c r="H31" s="62"/>
      <c r="I31" s="62"/>
      <c r="J31" s="62"/>
      <c r="K31" s="62"/>
    </row>
    <row r="32" spans="1:11" ht="13.5" thickBot="1">
      <c r="A32" s="91" t="s">
        <v>117</v>
      </c>
      <c r="B32" s="38"/>
      <c r="C32" s="116">
        <f>D19</f>
        <v>9776</v>
      </c>
      <c r="D32" s="27"/>
      <c r="F32" s="62"/>
      <c r="G32" s="62"/>
      <c r="H32" s="62"/>
      <c r="I32" s="62"/>
      <c r="J32" s="62"/>
      <c r="K32" s="62"/>
    </row>
    <row r="33" spans="1:11" ht="12.75">
      <c r="A33" s="46" t="s">
        <v>168</v>
      </c>
      <c r="B33" s="38" t="s">
        <v>55</v>
      </c>
      <c r="C33" s="2"/>
      <c r="D33" s="105">
        <f>ROUND(C31*C32,0)</f>
        <v>1012</v>
      </c>
      <c r="F33" s="62"/>
      <c r="G33" s="62"/>
      <c r="H33" s="62"/>
      <c r="I33" s="62"/>
      <c r="J33" s="62"/>
      <c r="K33" s="62"/>
    </row>
    <row r="34" spans="1:11" ht="12.75">
      <c r="A34" s="20"/>
      <c r="B34" s="38"/>
      <c r="C34" s="2"/>
      <c r="D34" s="27"/>
      <c r="F34" s="71"/>
      <c r="G34" s="62"/>
      <c r="H34" s="62"/>
      <c r="I34" s="62"/>
      <c r="J34" s="62"/>
      <c r="K34" s="62"/>
    </row>
    <row r="35" spans="1:11" ht="13.5" thickBot="1">
      <c r="A35" s="90" t="s">
        <v>152</v>
      </c>
      <c r="B35" s="24"/>
      <c r="C35" s="24"/>
      <c r="D35" s="110">
        <f>SUM(D29:D33)</f>
        <v>2569</v>
      </c>
      <c r="F35" s="71"/>
      <c r="G35" s="62"/>
      <c r="H35" s="62"/>
      <c r="I35" s="62"/>
      <c r="J35" s="62"/>
      <c r="K35" s="62"/>
    </row>
    <row r="36" spans="1:11" ht="12.75">
      <c r="A36" s="49" t="s">
        <v>1</v>
      </c>
      <c r="B36" s="2"/>
      <c r="C36" s="2"/>
      <c r="D36" s="27"/>
      <c r="F36" s="62"/>
      <c r="G36" s="62"/>
      <c r="H36" s="62"/>
      <c r="I36" s="62"/>
      <c r="J36" s="62"/>
      <c r="K36" s="62"/>
    </row>
    <row r="37" spans="1:11" ht="12.75">
      <c r="A37" s="20" t="s">
        <v>153</v>
      </c>
      <c r="B37" s="38"/>
      <c r="C37" s="130">
        <v>0.03</v>
      </c>
      <c r="D37" s="27"/>
      <c r="F37" s="62"/>
      <c r="G37" s="62"/>
      <c r="H37" s="62"/>
      <c r="I37" s="62"/>
      <c r="J37" s="62"/>
      <c r="K37" s="62"/>
    </row>
    <row r="38" spans="1:11" ht="12.75">
      <c r="A38" s="20" t="s">
        <v>154</v>
      </c>
      <c r="B38" s="38" t="s">
        <v>71</v>
      </c>
      <c r="C38" s="131">
        <v>0.15</v>
      </c>
      <c r="D38" s="27"/>
      <c r="F38" s="62"/>
      <c r="G38" s="62"/>
      <c r="H38" s="62"/>
      <c r="I38" s="62"/>
      <c r="J38" s="62"/>
      <c r="K38" s="62"/>
    </row>
    <row r="39" spans="1:11" ht="15.75">
      <c r="A39" s="20" t="s">
        <v>155</v>
      </c>
      <c r="B39" s="38" t="s">
        <v>71</v>
      </c>
      <c r="C39" s="131">
        <v>0.02</v>
      </c>
      <c r="D39" s="27"/>
      <c r="F39" s="64"/>
      <c r="G39" s="62"/>
      <c r="H39" s="62"/>
      <c r="I39" s="64"/>
      <c r="J39" s="64"/>
      <c r="K39" s="64"/>
    </row>
    <row r="40" spans="1:10" ht="12.75">
      <c r="A40" s="20" t="s">
        <v>156</v>
      </c>
      <c r="B40" s="38" t="s">
        <v>71</v>
      </c>
      <c r="C40" s="131">
        <v>0.01</v>
      </c>
      <c r="D40" s="27"/>
      <c r="F40" s="23"/>
      <c r="G40" s="23"/>
      <c r="H40" s="23"/>
      <c r="I40" s="23"/>
      <c r="J40" s="26"/>
    </row>
    <row r="41" spans="1:11" ht="15.75">
      <c r="A41" s="20" t="s">
        <v>157</v>
      </c>
      <c r="B41" s="38" t="s">
        <v>71</v>
      </c>
      <c r="C41" s="132">
        <v>0.02</v>
      </c>
      <c r="D41" s="27"/>
      <c r="F41" s="64"/>
      <c r="G41" s="62"/>
      <c r="H41" s="62"/>
      <c r="I41" s="62"/>
      <c r="J41" s="62"/>
      <c r="K41" s="62"/>
    </row>
    <row r="42" spans="1:11" ht="16.5" thickBot="1">
      <c r="A42" s="20" t="s">
        <v>118</v>
      </c>
      <c r="B42" s="38" t="s">
        <v>71</v>
      </c>
      <c r="C42" s="133">
        <v>0.1</v>
      </c>
      <c r="D42" s="27"/>
      <c r="F42" s="64"/>
      <c r="G42" s="62"/>
      <c r="H42" s="62"/>
      <c r="I42" s="62"/>
      <c r="J42" s="62"/>
      <c r="K42" s="62"/>
    </row>
    <row r="43" spans="1:11" ht="12.75">
      <c r="A43" s="19" t="s">
        <v>169</v>
      </c>
      <c r="B43" s="45" t="s">
        <v>55</v>
      </c>
      <c r="C43" s="134">
        <f>SUM(C37:C42)</f>
        <v>0.32999999999999996</v>
      </c>
      <c r="D43" s="27"/>
      <c r="F43" s="62"/>
      <c r="G43" s="62"/>
      <c r="H43" s="62"/>
      <c r="I43" s="66"/>
      <c r="J43" s="66"/>
      <c r="K43" s="66"/>
    </row>
    <row r="44" spans="1:11" ht="12.75">
      <c r="A44" s="19"/>
      <c r="B44" s="45"/>
      <c r="C44" s="96"/>
      <c r="D44" s="27"/>
      <c r="F44" s="62"/>
      <c r="G44" s="62"/>
      <c r="H44" s="62"/>
      <c r="I44" s="66"/>
      <c r="J44" s="66"/>
      <c r="K44" s="66"/>
    </row>
    <row r="45" spans="1:11" ht="13.5" thickBot="1">
      <c r="A45" s="20" t="s">
        <v>60</v>
      </c>
      <c r="B45" s="40" t="s">
        <v>54</v>
      </c>
      <c r="C45" s="135">
        <f>D14</f>
        <v>15040</v>
      </c>
      <c r="D45" s="27"/>
      <c r="F45" s="72"/>
      <c r="G45" s="62"/>
      <c r="H45" s="62"/>
      <c r="I45" s="62"/>
      <c r="J45" s="62"/>
      <c r="K45" s="62"/>
    </row>
    <row r="46" spans="1:11" ht="12.75">
      <c r="A46" s="19" t="s">
        <v>170</v>
      </c>
      <c r="B46" s="45" t="s">
        <v>55</v>
      </c>
      <c r="C46" s="2"/>
      <c r="D46" s="136">
        <f>ROUND(C43*C45,0)</f>
        <v>4963</v>
      </c>
      <c r="F46" s="62"/>
      <c r="G46" s="62"/>
      <c r="H46" s="62"/>
      <c r="I46" s="62"/>
      <c r="J46" s="62"/>
      <c r="K46" s="62"/>
    </row>
    <row r="47" spans="1:11" ht="12.75">
      <c r="A47" s="20"/>
      <c r="B47" s="2"/>
      <c r="C47" s="2"/>
      <c r="D47" s="27"/>
      <c r="F47" s="71"/>
      <c r="G47" s="62"/>
      <c r="H47" s="62"/>
      <c r="I47" s="62"/>
      <c r="J47" s="62"/>
      <c r="K47" s="62"/>
    </row>
    <row r="48" spans="1:11" ht="12.75">
      <c r="A48" s="91" t="s">
        <v>126</v>
      </c>
      <c r="B48" s="38"/>
      <c r="C48" s="137">
        <f>C43</f>
        <v>0.32999999999999996</v>
      </c>
      <c r="D48" s="27"/>
      <c r="F48" s="71"/>
      <c r="G48" s="62"/>
      <c r="H48" s="62"/>
      <c r="I48" s="62"/>
      <c r="J48" s="62"/>
      <c r="K48" s="62"/>
    </row>
    <row r="49" spans="1:11" ht="13.5" thickBot="1">
      <c r="A49" s="91" t="s">
        <v>117</v>
      </c>
      <c r="B49" s="37" t="s">
        <v>54</v>
      </c>
      <c r="C49" s="116">
        <f>D19</f>
        <v>9776</v>
      </c>
      <c r="D49" s="27"/>
      <c r="F49" s="71"/>
      <c r="G49" s="62"/>
      <c r="H49" s="62"/>
      <c r="I49" s="62"/>
      <c r="J49" s="62"/>
      <c r="K49" s="62"/>
    </row>
    <row r="50" spans="1:11" ht="12.75">
      <c r="A50" s="46" t="s">
        <v>170</v>
      </c>
      <c r="B50" s="38" t="s">
        <v>55</v>
      </c>
      <c r="C50" s="2"/>
      <c r="D50" s="105">
        <f>ROUND(C48*C49,0)</f>
        <v>3226</v>
      </c>
      <c r="F50" s="71"/>
      <c r="G50" s="62"/>
      <c r="H50" s="62"/>
      <c r="I50" s="62"/>
      <c r="J50" s="62"/>
      <c r="K50" s="62"/>
    </row>
    <row r="51" spans="1:11" ht="12.75">
      <c r="A51" s="20"/>
      <c r="B51" s="2"/>
      <c r="C51" s="2"/>
      <c r="D51" s="27"/>
      <c r="F51" s="71"/>
      <c r="G51" s="62"/>
      <c r="H51" s="62"/>
      <c r="I51" s="62"/>
      <c r="J51" s="62"/>
      <c r="K51" s="62"/>
    </row>
    <row r="52" spans="1:11" ht="13.5" thickBot="1">
      <c r="A52" s="42" t="s">
        <v>119</v>
      </c>
      <c r="B52" s="24"/>
      <c r="C52" s="24"/>
      <c r="D52" s="106">
        <f>SUM(D46:D50)</f>
        <v>8189</v>
      </c>
      <c r="F52" s="71"/>
      <c r="G52" s="62"/>
      <c r="H52" s="62"/>
      <c r="I52" s="62"/>
      <c r="J52" s="62"/>
      <c r="K52" s="62"/>
    </row>
    <row r="53" spans="1:11" ht="12.75">
      <c r="A53" s="19" t="s">
        <v>6</v>
      </c>
      <c r="B53" s="2"/>
      <c r="C53" s="2"/>
      <c r="D53" s="59"/>
      <c r="F53" s="71"/>
      <c r="G53" s="62"/>
      <c r="H53" s="62"/>
      <c r="I53" s="62"/>
      <c r="J53" s="62"/>
      <c r="K53" s="62"/>
    </row>
    <row r="54" spans="1:11" ht="12.75">
      <c r="A54" s="22" t="s">
        <v>158</v>
      </c>
      <c r="B54" s="2"/>
      <c r="C54" s="138">
        <v>0.03</v>
      </c>
      <c r="D54" s="59"/>
      <c r="F54" s="71"/>
      <c r="G54" s="62"/>
      <c r="H54" s="62"/>
      <c r="I54" s="62"/>
      <c r="J54" s="62"/>
      <c r="K54" s="62"/>
    </row>
    <row r="55" spans="1:11" ht="12.75">
      <c r="A55" s="22" t="s">
        <v>159</v>
      </c>
      <c r="B55" s="38" t="s">
        <v>71</v>
      </c>
      <c r="C55" s="139">
        <v>0.015</v>
      </c>
      <c r="D55" s="59"/>
      <c r="F55" s="71"/>
      <c r="G55" s="62"/>
      <c r="H55" s="62"/>
      <c r="I55" s="62"/>
      <c r="J55" s="62"/>
      <c r="K55" s="62"/>
    </row>
    <row r="56" spans="1:11" ht="13.5" thickBot="1">
      <c r="A56" s="22" t="s">
        <v>160</v>
      </c>
      <c r="B56" s="38" t="s">
        <v>71</v>
      </c>
      <c r="C56" s="140">
        <v>0.015</v>
      </c>
      <c r="D56" s="59"/>
      <c r="F56" s="71"/>
      <c r="G56" s="62"/>
      <c r="H56" s="62"/>
      <c r="I56" s="62"/>
      <c r="J56" s="62"/>
      <c r="K56" s="62"/>
    </row>
    <row r="57" spans="1:11" ht="12.75">
      <c r="A57" s="19" t="s">
        <v>125</v>
      </c>
      <c r="B57" s="38" t="s">
        <v>55</v>
      </c>
      <c r="C57" s="141">
        <f>SUM(C54:C56)</f>
        <v>0.06</v>
      </c>
      <c r="D57" s="59"/>
      <c r="F57" s="71"/>
      <c r="G57" s="62"/>
      <c r="H57" s="62"/>
      <c r="I57" s="62"/>
      <c r="J57" s="62"/>
      <c r="K57" s="62"/>
    </row>
    <row r="58" spans="1:11" ht="12.75">
      <c r="A58" s="19"/>
      <c r="B58" s="38"/>
      <c r="C58" s="97"/>
      <c r="D58" s="59"/>
      <c r="F58" s="71"/>
      <c r="G58" s="62"/>
      <c r="H58" s="62"/>
      <c r="I58" s="62"/>
      <c r="J58" s="62"/>
      <c r="K58" s="62"/>
    </row>
    <row r="59" spans="1:11" ht="13.5" thickBot="1">
      <c r="A59" s="20" t="s">
        <v>60</v>
      </c>
      <c r="B59" s="40" t="s">
        <v>54</v>
      </c>
      <c r="C59" s="135">
        <f>D14</f>
        <v>15040</v>
      </c>
      <c r="D59" s="27"/>
      <c r="F59" s="71"/>
      <c r="G59" s="62"/>
      <c r="H59" s="62"/>
      <c r="I59" s="62"/>
      <c r="J59" s="62"/>
      <c r="K59" s="62"/>
    </row>
    <row r="60" spans="1:11" ht="12.75">
      <c r="A60" s="19" t="s">
        <v>171</v>
      </c>
      <c r="B60" s="45" t="s">
        <v>55</v>
      </c>
      <c r="C60" s="2"/>
      <c r="D60" s="105">
        <f>ROUND(C57*C59,0)</f>
        <v>902</v>
      </c>
      <c r="F60" s="71"/>
      <c r="G60" s="62"/>
      <c r="H60" s="62"/>
      <c r="I60" s="62"/>
      <c r="J60" s="62"/>
      <c r="K60" s="62"/>
    </row>
    <row r="61" spans="1:11" ht="12.75">
      <c r="A61" s="20"/>
      <c r="B61" s="2"/>
      <c r="C61" s="2"/>
      <c r="D61" s="27"/>
      <c r="F61" s="71"/>
      <c r="G61" s="62"/>
      <c r="H61" s="62"/>
      <c r="I61" s="62"/>
      <c r="J61" s="62"/>
      <c r="K61" s="62"/>
    </row>
    <row r="62" spans="1:11" ht="12.75">
      <c r="A62" s="91" t="s">
        <v>125</v>
      </c>
      <c r="B62" s="38"/>
      <c r="C62" s="138">
        <f>C57</f>
        <v>0.06</v>
      </c>
      <c r="D62" s="27"/>
      <c r="F62" s="71"/>
      <c r="G62" s="62"/>
      <c r="H62" s="62"/>
      <c r="I62" s="62"/>
      <c r="J62" s="62"/>
      <c r="K62" s="62"/>
    </row>
    <row r="63" spans="1:11" ht="13.5" thickBot="1">
      <c r="A63" s="91" t="s">
        <v>117</v>
      </c>
      <c r="B63" s="37" t="s">
        <v>54</v>
      </c>
      <c r="C63" s="116">
        <f>D19</f>
        <v>9776</v>
      </c>
      <c r="D63" s="27"/>
      <c r="F63" s="71"/>
      <c r="G63" s="62"/>
      <c r="H63" s="62"/>
      <c r="I63" s="62"/>
      <c r="J63" s="62"/>
      <c r="K63" s="62"/>
    </row>
    <row r="64" spans="1:11" ht="12.75">
      <c r="A64" s="46" t="s">
        <v>171</v>
      </c>
      <c r="B64" s="38" t="s">
        <v>55</v>
      </c>
      <c r="C64" s="2"/>
      <c r="D64" s="105">
        <f>ROUND(C62*C63,0)</f>
        <v>587</v>
      </c>
      <c r="F64" s="71"/>
      <c r="G64" s="62"/>
      <c r="H64" s="62"/>
      <c r="I64" s="62"/>
      <c r="J64" s="62"/>
      <c r="K64" s="62"/>
    </row>
    <row r="65" spans="1:11" ht="12.75">
      <c r="A65" s="20"/>
      <c r="B65" s="2"/>
      <c r="C65" s="2"/>
      <c r="D65" s="27"/>
      <c r="F65" s="71"/>
      <c r="G65" s="62"/>
      <c r="H65" s="62"/>
      <c r="I65" s="62"/>
      <c r="J65" s="62"/>
      <c r="K65" s="62"/>
    </row>
    <row r="66" spans="1:11" ht="13.5" thickBot="1">
      <c r="A66" s="42" t="s">
        <v>161</v>
      </c>
      <c r="B66" s="24"/>
      <c r="C66" s="24"/>
      <c r="D66" s="106">
        <f>SUM(D60:D64)</f>
        <v>1489</v>
      </c>
      <c r="F66" s="71"/>
      <c r="G66" s="62"/>
      <c r="H66" s="62"/>
      <c r="I66" s="62"/>
      <c r="J66" s="62"/>
      <c r="K66" s="62"/>
    </row>
    <row r="67" spans="1:11" ht="12.75">
      <c r="A67" s="49" t="s">
        <v>29</v>
      </c>
      <c r="B67" s="21"/>
      <c r="C67" s="21"/>
      <c r="D67" s="50"/>
      <c r="F67" s="71"/>
      <c r="G67" s="62"/>
      <c r="H67" s="62"/>
      <c r="I67" s="62"/>
      <c r="J67" s="62"/>
      <c r="K67" s="62"/>
    </row>
    <row r="68" spans="1:11" ht="16.5" thickBot="1">
      <c r="A68" s="73" t="s">
        <v>127</v>
      </c>
      <c r="B68" s="24"/>
      <c r="C68" s="74"/>
      <c r="D68" s="75"/>
      <c r="F68" s="64"/>
      <c r="G68" s="62"/>
      <c r="H68" s="62"/>
      <c r="I68" s="64"/>
      <c r="J68" s="64"/>
      <c r="K68" s="64"/>
    </row>
    <row r="69" spans="1:11" ht="15">
      <c r="A69" s="19" t="s">
        <v>24</v>
      </c>
      <c r="B69" s="2"/>
      <c r="C69" s="2"/>
      <c r="D69" s="47"/>
      <c r="F69" s="65"/>
      <c r="G69" s="69"/>
      <c r="H69" s="69"/>
      <c r="I69" s="69"/>
      <c r="J69" s="69"/>
      <c r="K69" s="69"/>
    </row>
    <row r="70" spans="1:11" ht="12.75">
      <c r="A70" s="22" t="s">
        <v>75</v>
      </c>
      <c r="B70" s="2"/>
      <c r="C70" s="113">
        <v>1</v>
      </c>
      <c r="D70" s="47"/>
      <c r="F70" s="69"/>
      <c r="G70" s="69"/>
      <c r="H70" s="69"/>
      <c r="I70" s="76"/>
      <c r="J70" s="76"/>
      <c r="K70" s="76"/>
    </row>
    <row r="71" spans="1:11" ht="12.75">
      <c r="A71" s="22" t="s">
        <v>76</v>
      </c>
      <c r="B71" s="37" t="s">
        <v>54</v>
      </c>
      <c r="C71" s="114">
        <v>17</v>
      </c>
      <c r="D71" s="47"/>
      <c r="F71" s="76"/>
      <c r="G71" s="69"/>
      <c r="H71" s="69"/>
      <c r="I71" s="69"/>
      <c r="J71" s="69"/>
      <c r="K71" s="69"/>
    </row>
    <row r="72" spans="1:11" ht="13.5" thickBot="1">
      <c r="A72" s="22" t="s">
        <v>77</v>
      </c>
      <c r="B72" s="37" t="s">
        <v>54</v>
      </c>
      <c r="C72" s="115">
        <v>175</v>
      </c>
      <c r="D72" s="47"/>
      <c r="F72" s="69"/>
      <c r="G72" s="69"/>
      <c r="H72" s="69"/>
      <c r="I72" s="69"/>
      <c r="J72" s="69"/>
      <c r="K72" s="69"/>
    </row>
    <row r="73" spans="1:11" ht="13.5" thickBot="1">
      <c r="A73" s="42" t="s">
        <v>123</v>
      </c>
      <c r="B73" s="53" t="s">
        <v>55</v>
      </c>
      <c r="C73" s="24"/>
      <c r="D73" s="106">
        <f>C70*C71*C72</f>
        <v>2975</v>
      </c>
      <c r="F73" s="69"/>
      <c r="G73" s="69"/>
      <c r="H73" s="69"/>
      <c r="I73" s="69"/>
      <c r="J73" s="69"/>
      <c r="K73" s="69"/>
    </row>
    <row r="74" spans="1:11" ht="15.75">
      <c r="A74" s="19" t="s">
        <v>134</v>
      </c>
      <c r="B74" s="38"/>
      <c r="C74" s="2"/>
      <c r="D74" s="52"/>
      <c r="F74" s="64"/>
      <c r="G74" s="62"/>
      <c r="H74" s="62"/>
      <c r="I74" s="62"/>
      <c r="J74" s="62"/>
      <c r="K74" s="69"/>
    </row>
    <row r="75" spans="1:11" ht="12.75">
      <c r="A75" s="20" t="s">
        <v>178</v>
      </c>
      <c r="B75" s="38"/>
      <c r="C75" s="142">
        <v>4</v>
      </c>
      <c r="D75" s="52"/>
      <c r="F75" s="66"/>
      <c r="G75" s="66"/>
      <c r="H75" s="66"/>
      <c r="I75" s="66"/>
      <c r="J75" s="66"/>
      <c r="K75" s="69"/>
    </row>
    <row r="76" spans="1:11" ht="15.75" thickBot="1">
      <c r="A76" s="20" t="s">
        <v>162</v>
      </c>
      <c r="B76" s="38" t="s">
        <v>71</v>
      </c>
      <c r="C76" s="143">
        <v>2</v>
      </c>
      <c r="D76" s="52"/>
      <c r="F76" s="62"/>
      <c r="G76" s="62"/>
      <c r="H76" s="62"/>
      <c r="I76" s="62"/>
      <c r="J76" s="62"/>
      <c r="K76" s="65"/>
    </row>
    <row r="77" spans="1:10" ht="12.75">
      <c r="A77" s="20" t="s">
        <v>179</v>
      </c>
      <c r="B77" s="38" t="s">
        <v>55</v>
      </c>
      <c r="C77" s="144">
        <f>SUM(C75:C76)</f>
        <v>6</v>
      </c>
      <c r="D77" s="52"/>
      <c r="F77" s="62"/>
      <c r="G77" s="62"/>
      <c r="H77" s="62"/>
      <c r="I77" s="62"/>
      <c r="J77" s="62"/>
    </row>
    <row r="78" spans="1:10" ht="13.5" thickBot="1">
      <c r="A78" s="22" t="s">
        <v>128</v>
      </c>
      <c r="B78" s="55" t="s">
        <v>54</v>
      </c>
      <c r="C78" s="98">
        <v>9</v>
      </c>
      <c r="D78" s="52"/>
      <c r="F78" s="62"/>
      <c r="G78" s="62"/>
      <c r="H78" s="62"/>
      <c r="I78" s="62"/>
      <c r="J78" s="62"/>
    </row>
    <row r="79" spans="1:10" ht="12.75">
      <c r="A79" s="22" t="s">
        <v>129</v>
      </c>
      <c r="B79" s="38" t="s">
        <v>55</v>
      </c>
      <c r="C79" s="145">
        <f>C77*C78</f>
        <v>54</v>
      </c>
      <c r="D79" s="52"/>
      <c r="F79" s="62"/>
      <c r="G79" s="62"/>
      <c r="H79" s="62"/>
      <c r="I79" s="62"/>
      <c r="J79" s="62"/>
    </row>
    <row r="80" spans="1:10" ht="16.5" thickBot="1">
      <c r="A80" s="20" t="s">
        <v>130</v>
      </c>
      <c r="B80" s="38" t="s">
        <v>54</v>
      </c>
      <c r="C80" s="146">
        <v>20</v>
      </c>
      <c r="D80" s="52"/>
      <c r="F80" s="64"/>
      <c r="G80" s="64"/>
      <c r="H80" s="64"/>
      <c r="I80" s="64"/>
      <c r="J80" s="64"/>
    </row>
    <row r="81" spans="1:10" ht="15.75">
      <c r="A81" s="19" t="s">
        <v>4</v>
      </c>
      <c r="B81" s="38" t="s">
        <v>55</v>
      </c>
      <c r="D81" s="105">
        <f>ROUND(C79*C80,0)</f>
        <v>1080</v>
      </c>
      <c r="F81" s="25"/>
      <c r="G81" s="25"/>
      <c r="H81" s="25"/>
      <c r="I81" s="25"/>
      <c r="J81" s="77"/>
    </row>
    <row r="82" spans="1:10" ht="15.75">
      <c r="A82" s="19"/>
      <c r="B82" s="38"/>
      <c r="D82" s="59"/>
      <c r="F82" s="25"/>
      <c r="G82" s="25"/>
      <c r="H82" s="25"/>
      <c r="I82" s="25"/>
      <c r="J82" s="77"/>
    </row>
    <row r="83" spans="1:10" ht="15.75">
      <c r="A83" s="20" t="s">
        <v>131</v>
      </c>
      <c r="B83" s="38" t="s">
        <v>71</v>
      </c>
      <c r="C83" s="147">
        <f>C27</f>
        <v>0.10350000000000001</v>
      </c>
      <c r="D83" s="52"/>
      <c r="F83" s="25"/>
      <c r="G83" s="25"/>
      <c r="H83" s="25"/>
      <c r="I83" s="25"/>
      <c r="J83" s="77"/>
    </row>
    <row r="84" spans="1:10" ht="15.75">
      <c r="A84" s="20" t="s">
        <v>132</v>
      </c>
      <c r="B84" s="38" t="s">
        <v>71</v>
      </c>
      <c r="C84" s="148">
        <f>C43</f>
        <v>0.32999999999999996</v>
      </c>
      <c r="D84" s="52"/>
      <c r="F84" s="25"/>
      <c r="G84" s="25"/>
      <c r="H84" s="25"/>
      <c r="I84" s="25"/>
      <c r="J84" s="77"/>
    </row>
    <row r="85" spans="1:10" ht="16.5" thickBot="1">
      <c r="A85" s="20" t="s">
        <v>133</v>
      </c>
      <c r="B85" s="38" t="s">
        <v>71</v>
      </c>
      <c r="C85" s="149">
        <f>C57</f>
        <v>0.06</v>
      </c>
      <c r="D85" s="52"/>
      <c r="F85" s="25"/>
      <c r="G85" s="25"/>
      <c r="H85" s="25"/>
      <c r="I85" s="25"/>
      <c r="J85" s="77"/>
    </row>
    <row r="86" spans="1:10" ht="15.75">
      <c r="A86" s="20" t="s">
        <v>135</v>
      </c>
      <c r="B86" s="38" t="s">
        <v>55</v>
      </c>
      <c r="C86" s="150">
        <f>SUM(C83:C85)</f>
        <v>0.4935</v>
      </c>
      <c r="D86" s="52"/>
      <c r="F86" s="25"/>
      <c r="G86" s="25"/>
      <c r="H86" s="25"/>
      <c r="I86" s="25"/>
      <c r="J86" s="77"/>
    </row>
    <row r="87" spans="1:10" ht="16.5" thickBot="1">
      <c r="A87" s="20" t="s">
        <v>4</v>
      </c>
      <c r="B87" s="37" t="s">
        <v>54</v>
      </c>
      <c r="C87" s="135">
        <f>D81</f>
        <v>1080</v>
      </c>
      <c r="D87" s="52"/>
      <c r="F87" s="25"/>
      <c r="G87" s="25"/>
      <c r="H87" s="25"/>
      <c r="I87" s="25"/>
      <c r="J87" s="77"/>
    </row>
    <row r="88" spans="1:10" ht="12.75">
      <c r="A88" s="19" t="s">
        <v>136</v>
      </c>
      <c r="B88" s="38" t="s">
        <v>55</v>
      </c>
      <c r="C88" s="2"/>
      <c r="D88" s="105">
        <f>C86*C87</f>
        <v>532.98</v>
      </c>
      <c r="F88" s="1"/>
      <c r="G88" s="1"/>
      <c r="H88" s="1"/>
      <c r="I88" s="1"/>
      <c r="J88" s="3"/>
    </row>
    <row r="89" spans="1:10" ht="12.75">
      <c r="A89" s="19"/>
      <c r="B89" s="38"/>
      <c r="C89" s="2"/>
      <c r="D89" s="59"/>
      <c r="F89" s="1"/>
      <c r="G89" s="1"/>
      <c r="H89" s="1"/>
      <c r="I89" s="1"/>
      <c r="J89" s="3"/>
    </row>
    <row r="90" spans="1:10" ht="13.5" thickBot="1">
      <c r="A90" s="42" t="s">
        <v>137</v>
      </c>
      <c r="B90" s="53"/>
      <c r="C90" s="24"/>
      <c r="D90" s="106">
        <f>SUM(D81:D88)</f>
        <v>1612.98</v>
      </c>
      <c r="F90" s="1"/>
      <c r="G90" s="1"/>
      <c r="H90" s="1"/>
      <c r="I90" s="1"/>
      <c r="J90" s="3"/>
    </row>
    <row r="91" spans="1:10" ht="15.75">
      <c r="A91" s="19" t="s">
        <v>5</v>
      </c>
      <c r="B91" s="2"/>
      <c r="C91" s="2"/>
      <c r="D91" s="27"/>
      <c r="F91" s="64"/>
      <c r="G91" s="65"/>
      <c r="H91" s="65"/>
      <c r="I91" s="65"/>
      <c r="J91" s="65"/>
    </row>
    <row r="92" spans="1:10" ht="12.75">
      <c r="A92" s="22" t="s">
        <v>92</v>
      </c>
      <c r="B92" s="2"/>
      <c r="C92" s="2"/>
      <c r="D92" s="27"/>
      <c r="F92" s="62"/>
      <c r="G92" s="62"/>
      <c r="H92" s="62"/>
      <c r="I92" s="66"/>
      <c r="J92" s="66"/>
    </row>
    <row r="93" spans="1:10" ht="12.75">
      <c r="A93" s="20" t="s">
        <v>86</v>
      </c>
      <c r="B93" s="2"/>
      <c r="C93" s="108">
        <f>D21</f>
        <v>24816</v>
      </c>
      <c r="D93" s="27"/>
      <c r="F93" s="62"/>
      <c r="G93" s="62"/>
      <c r="H93" s="62"/>
      <c r="I93" s="62"/>
      <c r="J93" s="62"/>
    </row>
    <row r="94" spans="1:10" ht="13.5" thickBot="1">
      <c r="A94" s="20" t="s">
        <v>87</v>
      </c>
      <c r="B94" s="37" t="s">
        <v>54</v>
      </c>
      <c r="C94" s="117">
        <v>0.05</v>
      </c>
      <c r="D94" s="27"/>
      <c r="F94" s="72"/>
      <c r="G94" s="62"/>
      <c r="H94" s="62"/>
      <c r="I94" s="62"/>
      <c r="J94" s="62"/>
    </row>
    <row r="95" spans="1:10" ht="13.5" thickBot="1">
      <c r="A95" s="42" t="s">
        <v>88</v>
      </c>
      <c r="B95" s="53" t="s">
        <v>55</v>
      </c>
      <c r="C95" s="24"/>
      <c r="D95" s="110">
        <f>ROUND(C93*C94,0)</f>
        <v>1241</v>
      </c>
      <c r="F95" s="62"/>
      <c r="G95" s="62"/>
      <c r="H95" s="62"/>
      <c r="I95" s="62"/>
      <c r="J95" s="62"/>
    </row>
    <row r="96" spans="1:10" ht="15.75">
      <c r="A96" s="19" t="s">
        <v>91</v>
      </c>
      <c r="B96" s="38"/>
      <c r="C96" s="2"/>
      <c r="D96" s="27"/>
      <c r="F96" s="64"/>
      <c r="G96" s="62"/>
      <c r="H96" s="62"/>
      <c r="I96" s="62"/>
      <c r="J96" s="62"/>
    </row>
    <row r="97" spans="1:10" ht="12.75">
      <c r="A97" s="20" t="s">
        <v>163</v>
      </c>
      <c r="B97" s="2"/>
      <c r="C97" s="122">
        <v>12</v>
      </c>
      <c r="D97" s="27"/>
      <c r="F97" s="78"/>
      <c r="G97" s="78"/>
      <c r="H97" s="62"/>
      <c r="I97" s="62"/>
      <c r="J97" s="62"/>
    </row>
    <row r="98" spans="1:10" ht="12.75">
      <c r="A98" s="20" t="s">
        <v>164</v>
      </c>
      <c r="B98" s="38" t="s">
        <v>71</v>
      </c>
      <c r="C98" s="121">
        <v>1.5</v>
      </c>
      <c r="D98" s="27"/>
      <c r="F98" s="78"/>
      <c r="G98" s="78"/>
      <c r="H98" s="62"/>
      <c r="I98" s="62"/>
      <c r="J98" s="62"/>
    </row>
    <row r="99" spans="1:10" ht="12.75">
      <c r="A99" s="20" t="s">
        <v>165</v>
      </c>
      <c r="B99" s="38" t="s">
        <v>71</v>
      </c>
      <c r="C99" s="121">
        <v>0.5</v>
      </c>
      <c r="D99" s="27"/>
      <c r="F99" s="78"/>
      <c r="G99" s="78"/>
      <c r="H99" s="62"/>
      <c r="I99" s="62"/>
      <c r="J99" s="62"/>
    </row>
    <row r="100" spans="1:10" ht="12.75">
      <c r="A100" s="20" t="s">
        <v>166</v>
      </c>
      <c r="B100" s="38" t="s">
        <v>71</v>
      </c>
      <c r="C100" s="121">
        <v>1.4</v>
      </c>
      <c r="D100" s="27"/>
      <c r="F100" s="78"/>
      <c r="G100" s="78"/>
      <c r="H100" s="62"/>
      <c r="I100" s="62"/>
      <c r="J100" s="62"/>
    </row>
    <row r="101" spans="1:10" ht="13.5" thickBot="1">
      <c r="A101" s="20" t="s">
        <v>167</v>
      </c>
      <c r="B101" s="38" t="s">
        <v>71</v>
      </c>
      <c r="C101" s="146">
        <v>0.19</v>
      </c>
      <c r="D101" s="27"/>
      <c r="F101" s="78"/>
      <c r="G101" s="78"/>
      <c r="H101" s="62"/>
      <c r="I101" s="62"/>
      <c r="J101" s="62"/>
    </row>
    <row r="102" spans="1:10" ht="12.75">
      <c r="A102" s="20" t="s">
        <v>138</v>
      </c>
      <c r="B102" s="45" t="s">
        <v>55</v>
      </c>
      <c r="C102" s="151">
        <f>SUM(C97:C101)</f>
        <v>15.59</v>
      </c>
      <c r="D102" s="27"/>
      <c r="F102" s="78"/>
      <c r="G102" s="78"/>
      <c r="H102" s="62"/>
      <c r="I102" s="62"/>
      <c r="J102" s="62"/>
    </row>
    <row r="103" spans="1:10" ht="13.5" thickBot="1">
      <c r="A103" s="20" t="s">
        <v>94</v>
      </c>
      <c r="B103" s="37" t="s">
        <v>54</v>
      </c>
      <c r="C103" s="115">
        <v>900</v>
      </c>
      <c r="D103" s="27"/>
      <c r="F103" s="78"/>
      <c r="G103" s="78"/>
      <c r="H103" s="62"/>
      <c r="I103" s="62"/>
      <c r="J103" s="62"/>
    </row>
    <row r="104" spans="1:10" ht="12.75">
      <c r="A104" s="20" t="s">
        <v>139</v>
      </c>
      <c r="B104" s="45" t="s">
        <v>55</v>
      </c>
      <c r="C104" s="152">
        <f>ROUND(C102*C103,0)</f>
        <v>14031</v>
      </c>
      <c r="D104" s="27"/>
      <c r="F104" s="62"/>
      <c r="G104" s="62"/>
      <c r="H104" s="62"/>
      <c r="I104" s="62"/>
      <c r="J104" s="62"/>
    </row>
    <row r="105" spans="1:10" ht="12.75">
      <c r="A105" s="20" t="s">
        <v>140</v>
      </c>
      <c r="B105" s="37" t="s">
        <v>84</v>
      </c>
      <c r="C105" s="99">
        <v>12</v>
      </c>
      <c r="D105" s="27"/>
      <c r="F105" s="62"/>
      <c r="G105" s="62"/>
      <c r="H105" s="62"/>
      <c r="I105" s="62"/>
      <c r="J105" s="62"/>
    </row>
    <row r="106" spans="1:10" ht="12.75">
      <c r="A106" s="20" t="s">
        <v>141</v>
      </c>
      <c r="B106" s="40" t="s">
        <v>54</v>
      </c>
      <c r="C106" s="99">
        <v>9</v>
      </c>
      <c r="D106" s="27"/>
      <c r="F106" s="62"/>
      <c r="G106" s="62"/>
      <c r="H106" s="62"/>
      <c r="I106" s="62"/>
      <c r="J106" s="62"/>
    </row>
    <row r="107" spans="1:10" ht="13.5" thickBot="1">
      <c r="A107" s="20" t="s">
        <v>57</v>
      </c>
      <c r="B107" s="37" t="s">
        <v>54</v>
      </c>
      <c r="C107" s="100">
        <v>0.5</v>
      </c>
      <c r="D107" s="27"/>
      <c r="F107" s="72"/>
      <c r="G107" s="66"/>
      <c r="H107" s="66"/>
      <c r="I107" s="66"/>
      <c r="J107" s="62"/>
    </row>
    <row r="108" spans="1:10" ht="16.5" thickBot="1">
      <c r="A108" s="42" t="s">
        <v>96</v>
      </c>
      <c r="B108" s="53" t="s">
        <v>55</v>
      </c>
      <c r="C108" s="24"/>
      <c r="D108" s="106">
        <f>C104/C105*C106*C107</f>
        <v>5261.625</v>
      </c>
      <c r="F108" s="62"/>
      <c r="G108" s="62"/>
      <c r="H108" s="62"/>
      <c r="I108" s="62"/>
      <c r="J108" s="64"/>
    </row>
    <row r="109" spans="1:10" ht="12.75">
      <c r="A109" s="49" t="s">
        <v>3</v>
      </c>
      <c r="B109" s="21"/>
      <c r="C109" s="21"/>
      <c r="D109" s="94"/>
      <c r="F109" s="69"/>
      <c r="G109" s="69"/>
      <c r="H109" s="69"/>
      <c r="I109" s="69"/>
      <c r="J109" s="78"/>
    </row>
    <row r="110" spans="1:10" ht="25.5" customHeight="1" thickBot="1">
      <c r="A110" s="210" t="s">
        <v>142</v>
      </c>
      <c r="B110" s="211"/>
      <c r="C110" s="211"/>
      <c r="D110" s="212"/>
      <c r="F110" s="69"/>
      <c r="G110" s="69"/>
      <c r="H110" s="69"/>
      <c r="I110" s="69"/>
      <c r="J110" s="65"/>
    </row>
    <row r="111" spans="1:10" ht="13.5" thickBot="1">
      <c r="A111" s="42" t="s">
        <v>2</v>
      </c>
      <c r="B111" s="24"/>
      <c r="C111" s="24"/>
      <c r="D111" s="106">
        <v>400</v>
      </c>
      <c r="F111" s="69"/>
      <c r="G111" s="69"/>
      <c r="H111" s="69"/>
      <c r="I111" s="69"/>
      <c r="J111" s="62"/>
    </row>
    <row r="112" spans="1:10" ht="12.75">
      <c r="A112" s="19" t="s">
        <v>26</v>
      </c>
      <c r="B112" s="2"/>
      <c r="C112" s="2"/>
      <c r="D112" s="59"/>
      <c r="F112" s="69"/>
      <c r="G112" s="69"/>
      <c r="H112" s="69"/>
      <c r="I112" s="69"/>
      <c r="J112" s="62"/>
    </row>
    <row r="113" spans="1:10" ht="12.75">
      <c r="A113" s="22" t="s">
        <v>100</v>
      </c>
      <c r="B113" s="2"/>
      <c r="C113" s="120">
        <v>4</v>
      </c>
      <c r="D113" s="59"/>
      <c r="F113" s="69"/>
      <c r="G113" s="69"/>
      <c r="H113" s="69"/>
      <c r="I113" s="69"/>
      <c r="J113" s="62"/>
    </row>
    <row r="114" spans="1:10" ht="13.5" thickBot="1">
      <c r="A114" s="22" t="s">
        <v>101</v>
      </c>
      <c r="B114" s="2"/>
      <c r="C114" s="135">
        <v>100</v>
      </c>
      <c r="D114" s="59"/>
      <c r="F114" s="69"/>
      <c r="G114" s="69"/>
      <c r="H114" s="69"/>
      <c r="I114" s="69"/>
      <c r="J114" s="62"/>
    </row>
    <row r="115" spans="1:10" ht="16.5" thickBot="1">
      <c r="A115" s="42" t="s">
        <v>26</v>
      </c>
      <c r="B115" s="24"/>
      <c r="C115" s="24"/>
      <c r="D115" s="106">
        <f>C113*C114</f>
        <v>400</v>
      </c>
      <c r="F115" s="69"/>
      <c r="G115" s="69"/>
      <c r="H115" s="69"/>
      <c r="I115" s="69"/>
      <c r="J115" s="64"/>
    </row>
    <row r="116" spans="6:10" ht="12.75">
      <c r="F116" s="62"/>
      <c r="G116" s="62"/>
      <c r="H116" s="62"/>
      <c r="I116" s="62"/>
      <c r="J116" s="62"/>
    </row>
    <row r="117" spans="6:10" ht="15.75">
      <c r="F117" s="64"/>
      <c r="G117" s="64"/>
      <c r="H117" s="64"/>
      <c r="I117" s="64"/>
      <c r="J117" s="62"/>
    </row>
    <row r="118" spans="6:10" ht="15.75">
      <c r="F118" s="62"/>
      <c r="G118" s="62"/>
      <c r="H118" s="62"/>
      <c r="I118" s="62"/>
      <c r="J118" s="64"/>
    </row>
    <row r="119" spans="6:9" ht="12.75">
      <c r="F119" s="62"/>
      <c r="G119" s="62"/>
      <c r="H119" s="62"/>
      <c r="I119" s="62"/>
    </row>
  </sheetData>
  <sheetProtection/>
  <mergeCells count="6">
    <mergeCell ref="A1:D1"/>
    <mergeCell ref="A2:D2"/>
    <mergeCell ref="A110:D110"/>
    <mergeCell ref="A9:D9"/>
    <mergeCell ref="A6:D6"/>
    <mergeCell ref="A8:D8"/>
  </mergeCells>
  <printOptions/>
  <pageMargins left="0.75" right="0.75" top="1" bottom="1" header="0.5" footer="0.5"/>
  <pageSetup horizontalDpi="600" verticalDpi="600" orientation="portrait" r:id="rId1"/>
  <rowBreaks count="2" manualBreakCount="2">
    <brk id="35" max="3" man="1"/>
    <brk id="7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 </cp:lastModifiedBy>
  <cp:lastPrinted>2006-02-08T02:04:47Z</cp:lastPrinted>
  <dcterms:created xsi:type="dcterms:W3CDTF">2002-02-06T04:39:25Z</dcterms:created>
  <dcterms:modified xsi:type="dcterms:W3CDTF">2010-03-01T21:25:55Z</dcterms:modified>
  <cp:category/>
  <cp:version/>
  <cp:contentType/>
  <cp:contentStatus/>
</cp:coreProperties>
</file>